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65" windowWidth="15600" windowHeight="6915" firstSheet="1" activeTab="3"/>
  </bookViews>
  <sheets>
    <sheet name="Feuil1" sheetId="1" state="hidden" r:id="rId1"/>
    <sheet name="HA-FA Filles" sheetId="2" r:id="rId2"/>
    <sheet name="HA-FA Garçons" sheetId="3" r:id="rId3"/>
    <sheet name="DC EQUIPE" sheetId="4" r:id="rId4"/>
    <sheet name="HALTERO FIT BARRE" sheetId="5" r:id="rId5"/>
  </sheets>
  <externalReferences>
    <externalReference r:id="rId8"/>
    <externalReference r:id="rId9"/>
  </externalReferences>
  <definedNames>
    <definedName name="_xlnm.Print_Area" localSheetId="3">'DC EQUIPE'!$A$1:$R$55</definedName>
    <definedName name="_xlnm.Print_Area" localSheetId="1">'HA-FA Filles'!$A$1:$X$15</definedName>
    <definedName name="_xlnm.Print_Area" localSheetId="2">'HA-FA Garçons'!$A$1:$X$29</definedName>
  </definedNames>
  <calcPr fullCalcOnLoad="1"/>
</workbook>
</file>

<file path=xl/sharedStrings.xml><?xml version="1.0" encoding="utf-8"?>
<sst xmlns="http://schemas.openxmlformats.org/spreadsheetml/2006/main" count="977" uniqueCount="403">
  <si>
    <t>DATE :</t>
  </si>
  <si>
    <t xml:space="preserve"> </t>
  </si>
  <si>
    <t>ZONE :</t>
  </si>
  <si>
    <t>SEXE</t>
  </si>
  <si>
    <t>LICENCE</t>
  </si>
  <si>
    <t>NOMS</t>
  </si>
  <si>
    <t>Prénoms</t>
  </si>
  <si>
    <t>AN</t>
  </si>
  <si>
    <t>POIDS</t>
  </si>
  <si>
    <t>ARR</t>
  </si>
  <si>
    <t>EP-J</t>
  </si>
  <si>
    <t>SERIE</t>
  </si>
  <si>
    <t>Catég</t>
  </si>
  <si>
    <t>IWF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</si>
  <si>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</si>
  <si>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</si>
  <si>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</si>
  <si>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</si>
  <si>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</si>
  <si>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</si>
  <si>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</si>
  <si>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</si>
  <si>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</si>
  <si>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H</t>
  </si>
  <si>
    <t>F</t>
  </si>
  <si>
    <t>J77</t>
  </si>
  <si>
    <t>J85</t>
  </si>
  <si>
    <t>J94</t>
  </si>
  <si>
    <t>J105</t>
  </si>
  <si>
    <t>J+105</t>
  </si>
  <si>
    <t>J56</t>
  </si>
  <si>
    <t>J62</t>
  </si>
  <si>
    <t>J69</t>
  </si>
  <si>
    <t>S56</t>
  </si>
  <si>
    <t>S62</t>
  </si>
  <si>
    <t>S69</t>
  </si>
  <si>
    <t>S77</t>
  </si>
  <si>
    <t>S85</t>
  </si>
  <si>
    <t>S94</t>
  </si>
  <si>
    <t>S105</t>
  </si>
  <si>
    <t>S+105</t>
  </si>
  <si>
    <t>EPREUVE :</t>
  </si>
  <si>
    <t>LIEU :</t>
  </si>
  <si>
    <t>FC1 44</t>
  </si>
  <si>
    <t>FC1 48</t>
  </si>
  <si>
    <t>FC1 53</t>
  </si>
  <si>
    <t>FC1 58</t>
  </si>
  <si>
    <t>FC1 63</t>
  </si>
  <si>
    <t>FC1 69</t>
  </si>
  <si>
    <t>FC1 +69</t>
  </si>
  <si>
    <t>FC2 44</t>
  </si>
  <si>
    <t>FC2 48</t>
  </si>
  <si>
    <t>FC2 53</t>
  </si>
  <si>
    <t>FC2 58</t>
  </si>
  <si>
    <t>FC2 63</t>
  </si>
  <si>
    <t>FC2 69</t>
  </si>
  <si>
    <t>FC2 +69</t>
  </si>
  <si>
    <t>FJ48</t>
  </si>
  <si>
    <t>FJ53</t>
  </si>
  <si>
    <t>FJ58</t>
  </si>
  <si>
    <t>FJ63</t>
  </si>
  <si>
    <t>FJ69</t>
  </si>
  <si>
    <t>FJ75</t>
  </si>
  <si>
    <t>FJ+75</t>
  </si>
  <si>
    <t>FS48</t>
  </si>
  <si>
    <t>FS53</t>
  </si>
  <si>
    <t>FS58</t>
  </si>
  <si>
    <t>FS63</t>
  </si>
  <si>
    <t>FS69</t>
  </si>
  <si>
    <t>FS75</t>
  </si>
  <si>
    <t>FS+75</t>
  </si>
  <si>
    <t>C1 50</t>
  </si>
  <si>
    <t>C1 56</t>
  </si>
  <si>
    <t>C1 62</t>
  </si>
  <si>
    <t>C1 69</t>
  </si>
  <si>
    <t>C1 77</t>
  </si>
  <si>
    <t>C1 85</t>
  </si>
  <si>
    <t>C1 94</t>
  </si>
  <si>
    <t>C1 +94</t>
  </si>
  <si>
    <t>C2 50</t>
  </si>
  <si>
    <t>C2 56</t>
  </si>
  <si>
    <t>C2 62</t>
  </si>
  <si>
    <t>C2 69</t>
  </si>
  <si>
    <t>C2 77</t>
  </si>
  <si>
    <t>C2 85</t>
  </si>
  <si>
    <t>C2 94</t>
  </si>
  <si>
    <t>C2 +94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</si>
  <si>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</si>
  <si>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</si>
  <si>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</si>
  <si>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</si>
  <si>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</si>
  <si>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</si>
  <si>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</si>
  <si>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</si>
  <si>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</si>
  <si>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</si>
  <si>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</si>
  <si>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</si>
  <si>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</si>
  <si>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</si>
  <si>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</si>
  <si>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>C1 45</t>
  </si>
  <si>
    <t>FC1 40</t>
  </si>
  <si>
    <t>Total HA</t>
  </si>
  <si>
    <t>DC</t>
  </si>
  <si>
    <t>Total FA</t>
  </si>
  <si>
    <t>CL.HA</t>
  </si>
  <si>
    <t>CL.FA</t>
  </si>
  <si>
    <t>HALTERO/FORCE</t>
  </si>
  <si>
    <t>SUD</t>
  </si>
  <si>
    <t>EQUIPE 1</t>
  </si>
  <si>
    <t>FIGUIN</t>
  </si>
  <si>
    <t>AUDREY</t>
  </si>
  <si>
    <t>DAVER</t>
  </si>
  <si>
    <t>DAMIEN</t>
  </si>
  <si>
    <t>EQUIPE 2</t>
  </si>
  <si>
    <t>REGNIER</t>
  </si>
  <si>
    <t>CLAIRE</t>
  </si>
  <si>
    <t>EQUIPE 3</t>
  </si>
  <si>
    <t>EQUIPE 4</t>
  </si>
  <si>
    <t>EQUIPE 5</t>
  </si>
  <si>
    <t>EQUIPE 6</t>
  </si>
  <si>
    <t>VILLEBRUN</t>
  </si>
  <si>
    <t>FLORENT</t>
  </si>
  <si>
    <t>NOM</t>
  </si>
  <si>
    <t>PRENOM</t>
  </si>
  <si>
    <t>POIDS DE CORPS</t>
  </si>
  <si>
    <t>PERF.</t>
  </si>
  <si>
    <t>POINTS IND.</t>
  </si>
  <si>
    <t>CATEGORIE</t>
  </si>
  <si>
    <t>POINTS EQUIPE</t>
  </si>
  <si>
    <t>MORO</t>
  </si>
  <si>
    <t>MARLENE</t>
  </si>
  <si>
    <t>CHANTI</t>
  </si>
  <si>
    <t>NIDAL</t>
  </si>
  <si>
    <t>SONETTI</t>
  </si>
  <si>
    <t>RUDY</t>
  </si>
  <si>
    <t>DUCLOS</t>
  </si>
  <si>
    <t>BENJAMIN</t>
  </si>
  <si>
    <t>CLERMONT L'HERAULT</t>
  </si>
  <si>
    <t>HALTEROPHILIE</t>
  </si>
  <si>
    <t>DC PAR EQUIPE -CFU 2015</t>
  </si>
  <si>
    <t>CFU 2015</t>
  </si>
  <si>
    <t>Class.</t>
  </si>
  <si>
    <t>AS</t>
  </si>
  <si>
    <t>Académie</t>
  </si>
  <si>
    <t>SEIGNEUR</t>
  </si>
  <si>
    <t>MANON</t>
  </si>
  <si>
    <t>VANESSA</t>
  </si>
  <si>
    <t>Université de Picardie</t>
  </si>
  <si>
    <t>AMIENS</t>
  </si>
  <si>
    <t>UNIVERSITE MONTPELLIER STAPS</t>
  </si>
  <si>
    <t>MONTPELLIER</t>
  </si>
  <si>
    <t>B101078461</t>
  </si>
  <si>
    <t>RIMBERT</t>
  </si>
  <si>
    <t>CAT.POIDS</t>
  </si>
  <si>
    <t>S600032478</t>
  </si>
  <si>
    <t>FUGIER</t>
  </si>
  <si>
    <t>UPMC</t>
  </si>
  <si>
    <t>PARIS</t>
  </si>
  <si>
    <t>JOURNO</t>
  </si>
  <si>
    <t>DELPHINE</t>
  </si>
  <si>
    <t>B101093380</t>
  </si>
  <si>
    <t>DOLE</t>
  </si>
  <si>
    <t>ANDY</t>
  </si>
  <si>
    <t>NN11093058</t>
  </si>
  <si>
    <t>RAI ELBALHAA</t>
  </si>
  <si>
    <t>GREGORY</t>
  </si>
  <si>
    <t>62kg</t>
  </si>
  <si>
    <t>B101090461</t>
  </si>
  <si>
    <t>DUPUIS</t>
  </si>
  <si>
    <t>SIMON</t>
  </si>
  <si>
    <t>B101029082</t>
  </si>
  <si>
    <t>JEROME</t>
  </si>
  <si>
    <t>KEVIN</t>
  </si>
  <si>
    <t>B101082692</t>
  </si>
  <si>
    <t>OBEL</t>
  </si>
  <si>
    <t>ALEXANDRE</t>
  </si>
  <si>
    <t>NN11096456</t>
  </si>
  <si>
    <t>GREZ</t>
  </si>
  <si>
    <t>RODOLPHE</t>
  </si>
  <si>
    <t>S600049615</t>
  </si>
  <si>
    <t>BOWEN</t>
  </si>
  <si>
    <t>Maximilien</t>
  </si>
  <si>
    <t>B101011691</t>
  </si>
  <si>
    <t>LOORIUS</t>
  </si>
  <si>
    <t>JULIEN</t>
  </si>
  <si>
    <t>B101083831</t>
  </si>
  <si>
    <t>HECKENBENNER</t>
  </si>
  <si>
    <t>AXEL</t>
  </si>
  <si>
    <t>69kg</t>
  </si>
  <si>
    <t>77kg</t>
  </si>
  <si>
    <t>B101067535</t>
  </si>
  <si>
    <t>MONSIGNA</t>
  </si>
  <si>
    <t>JOSS</t>
  </si>
  <si>
    <t>B101009187</t>
  </si>
  <si>
    <t>PECQUEUX</t>
  </si>
  <si>
    <t>MAXENCE</t>
  </si>
  <si>
    <t>NN11093081</t>
  </si>
  <si>
    <t>AUCOUTURIER</t>
  </si>
  <si>
    <t>Yann</t>
  </si>
  <si>
    <t>NN11092096</t>
  </si>
  <si>
    <t>SCHIPPER</t>
  </si>
  <si>
    <t>AUBRY-JAN</t>
  </si>
  <si>
    <t>VERSAILLES</t>
  </si>
  <si>
    <t>B101095451</t>
  </si>
  <si>
    <t>ZIG</t>
  </si>
  <si>
    <t>WESLEY</t>
  </si>
  <si>
    <t>CORENTIN</t>
  </si>
  <si>
    <t>LIMOGES</t>
  </si>
  <si>
    <t>N330093492</t>
  </si>
  <si>
    <t>BIJJI</t>
  </si>
  <si>
    <t>UPV MONTPELLIER</t>
  </si>
  <si>
    <t>B101090682</t>
  </si>
  <si>
    <t>ROBIN</t>
  </si>
  <si>
    <t>THOMAS</t>
  </si>
  <si>
    <t>85kg</t>
  </si>
  <si>
    <t>94kg</t>
  </si>
  <si>
    <t>B101076665</t>
  </si>
  <si>
    <t>RICHARD</t>
  </si>
  <si>
    <t>B101094964</t>
  </si>
  <si>
    <t>VALLEE</t>
  </si>
  <si>
    <t>SYLVAIN</t>
  </si>
  <si>
    <t>H000098721</t>
  </si>
  <si>
    <t>BARDIS</t>
  </si>
  <si>
    <t>JEAN-BAPTISTE</t>
  </si>
  <si>
    <t>CR Sport U Créteil</t>
  </si>
  <si>
    <t>CRETEIL</t>
  </si>
  <si>
    <t>LA0L093160</t>
  </si>
  <si>
    <t>GOUDIN</t>
  </si>
  <si>
    <t>CLEMENT</t>
  </si>
  <si>
    <t>Faculte des Lettres et S.</t>
  </si>
  <si>
    <t>S500080317</t>
  </si>
  <si>
    <t>BERDI</t>
  </si>
  <si>
    <t>MIKAIL</t>
  </si>
  <si>
    <t>UNIVERSITE PARIS DESCARTES</t>
  </si>
  <si>
    <t>+94kg</t>
  </si>
  <si>
    <t>B101001206</t>
  </si>
  <si>
    <t>DUPONCHEL</t>
  </si>
  <si>
    <t>ANTOINE</t>
  </si>
  <si>
    <t>ZE00086131</t>
  </si>
  <si>
    <t>EID</t>
  </si>
  <si>
    <t>POLE UNIVERSITAIRE L.VINCI</t>
  </si>
  <si>
    <t>OLIVIER</t>
  </si>
  <si>
    <t>MARTIN</t>
  </si>
  <si>
    <t>NN11093540</t>
  </si>
  <si>
    <t>Université Montpellier STAPS</t>
  </si>
  <si>
    <t>Thomas</t>
  </si>
  <si>
    <t>CANET</t>
  </si>
  <si>
    <t>Chloé</t>
  </si>
  <si>
    <t>AS UBO</t>
  </si>
  <si>
    <t>Rennes</t>
  </si>
  <si>
    <t xml:space="preserve">LE BAIL </t>
  </si>
  <si>
    <t xml:space="preserve">Léna </t>
  </si>
  <si>
    <t>GIRARD</t>
  </si>
  <si>
    <t>Maxime</t>
  </si>
  <si>
    <t>GUYOMAR</t>
  </si>
  <si>
    <t>PITTY</t>
  </si>
  <si>
    <t>Jean-baptiste</t>
  </si>
  <si>
    <t>VIGNAULT</t>
  </si>
  <si>
    <t>Guillaume</t>
  </si>
  <si>
    <t>APPERT</t>
  </si>
  <si>
    <t>MARIE</t>
  </si>
  <si>
    <t>DENZY</t>
  </si>
  <si>
    <t>SAMBA</t>
  </si>
  <si>
    <t>DOMINGUES</t>
  </si>
  <si>
    <t>MAXIME</t>
  </si>
  <si>
    <t>PETER</t>
  </si>
  <si>
    <t>KORICHE</t>
  </si>
  <si>
    <t>ADIB</t>
  </si>
  <si>
    <t>REY</t>
  </si>
  <si>
    <t>CEDRIC</t>
  </si>
  <si>
    <t>UNIVERSITE PARIS 13</t>
  </si>
  <si>
    <t>TRAORE</t>
  </si>
  <si>
    <t>MADOUSS</t>
  </si>
  <si>
    <t>DUMAS</t>
  </si>
  <si>
    <t>ARTHUR</t>
  </si>
  <si>
    <t>ADRIEN</t>
  </si>
  <si>
    <t>GIACETTI</t>
  </si>
  <si>
    <t>FABIEN</t>
  </si>
  <si>
    <t>DELBRAYELLE</t>
  </si>
  <si>
    <t>CAILLE</t>
  </si>
  <si>
    <t>PAULINE</t>
  </si>
  <si>
    <t>JACQUES</t>
  </si>
  <si>
    <t>DARRIET</t>
  </si>
  <si>
    <t>NICHOLAS</t>
  </si>
  <si>
    <t>MARINE</t>
  </si>
  <si>
    <t>AUBERT</t>
  </si>
  <si>
    <t>SAMY</t>
  </si>
  <si>
    <t>RUUD</t>
  </si>
  <si>
    <t>BOUET</t>
  </si>
  <si>
    <t>GUIBAL</t>
  </si>
  <si>
    <t>EMMANUELLE</t>
  </si>
  <si>
    <t>F121098240</t>
  </si>
  <si>
    <t>MANRY</t>
  </si>
  <si>
    <t>PRE CLERMONT STAPS</t>
  </si>
  <si>
    <t>CLERMONT FD</t>
  </si>
  <si>
    <t>CARON</t>
  </si>
  <si>
    <t>AMELIE</t>
  </si>
  <si>
    <t>SAMI</t>
  </si>
  <si>
    <t>NICOLAS</t>
  </si>
  <si>
    <t>NOEMIE</t>
  </si>
  <si>
    <t>MAXIMILIEN</t>
  </si>
  <si>
    <t>QUENTIN</t>
  </si>
  <si>
    <t>*110</t>
  </si>
  <si>
    <t>*140</t>
  </si>
  <si>
    <t>*135</t>
  </si>
  <si>
    <t>N°</t>
  </si>
  <si>
    <t>ARULENTHY</t>
  </si>
  <si>
    <t>ETHAN</t>
  </si>
  <si>
    <t>PIES</t>
  </si>
  <si>
    <t>MAHASSINE</t>
  </si>
  <si>
    <t>ADBDURAHMAN</t>
  </si>
  <si>
    <t>FADIGA</t>
  </si>
  <si>
    <t>ABDOUL AZIZ</t>
  </si>
  <si>
    <t>Antoine</t>
  </si>
  <si>
    <t>*55</t>
  </si>
  <si>
    <t>*120</t>
  </si>
  <si>
    <t>*115</t>
  </si>
  <si>
    <t>N'WEDECK</t>
  </si>
  <si>
    <t>JEANNETTE</t>
  </si>
  <si>
    <t>BR</t>
  </si>
  <si>
    <t>*127,5</t>
  </si>
  <si>
    <t>*145</t>
  </si>
  <si>
    <t>*45</t>
  </si>
  <si>
    <t>DECIMUS</t>
  </si>
  <si>
    <t>ALMANESE</t>
  </si>
  <si>
    <t>*75</t>
  </si>
  <si>
    <t>*85</t>
  </si>
  <si>
    <t>*42,5</t>
  </si>
  <si>
    <t>*50</t>
  </si>
  <si>
    <t>_</t>
  </si>
  <si>
    <t>U de Montpellier</t>
  </si>
  <si>
    <t>Remplaçant</t>
  </si>
  <si>
    <t>?</t>
  </si>
  <si>
    <t>Equipe 7</t>
  </si>
  <si>
    <t>U de Picardie</t>
  </si>
  <si>
    <t>Equipe 6</t>
  </si>
  <si>
    <t>DE PASQUALE</t>
  </si>
  <si>
    <t>DECOURT</t>
  </si>
  <si>
    <t>Cla</t>
  </si>
  <si>
    <t>Calcul Haltéro Fit Barre</t>
  </si>
  <si>
    <t xml:space="preserve">Le classement est déterminé pas l'addition des 2 prestations </t>
  </si>
  <si>
    <r>
      <t>1 à 4 et</t>
    </r>
    <r>
      <rPr>
        <b/>
        <sz val="8"/>
        <color indexed="10"/>
        <rFont val="Arial"/>
        <family val="2"/>
      </rPr>
      <t xml:space="preserve"> *clasement pour les 3 suivantes</t>
    </r>
  </si>
  <si>
    <t>classées de 1 à 7 en fonction du chronométrage</t>
  </si>
  <si>
    <r>
      <t>Finales et</t>
    </r>
    <r>
      <rPr>
        <b/>
        <sz val="8"/>
        <color indexed="10"/>
        <rFont val="Arial"/>
        <family val="2"/>
      </rPr>
      <t xml:space="preserve"> fin de classement</t>
    </r>
    <r>
      <rPr>
        <b/>
        <sz val="8"/>
        <rFont val="Arial"/>
        <family val="2"/>
      </rPr>
      <t xml:space="preserve"> </t>
    </r>
  </si>
  <si>
    <t xml:space="preserve">1/2 finales pour les équipes classées de </t>
  </si>
  <si>
    <t>A l'ssue des 1/4 de Finale, les équipes sont</t>
  </si>
  <si>
    <t>Jaune</t>
  </si>
  <si>
    <t>Finale :  Vq M5 -Vq M6</t>
  </si>
  <si>
    <t>4ème série</t>
  </si>
  <si>
    <t>M8* Clas : 6 seule</t>
  </si>
  <si>
    <t>M4: Eq1 seule</t>
  </si>
  <si>
    <t>Noire</t>
  </si>
  <si>
    <t>Place 3/4 : Pd M5 - Pd M6</t>
  </si>
  <si>
    <t>3ème série</t>
  </si>
  <si>
    <t>M7* Clas M7 : 5 - 7</t>
  </si>
  <si>
    <t>M3: Eq2-Eq7</t>
  </si>
  <si>
    <t>Vert</t>
  </si>
  <si>
    <t>M10* Cla : 7 seul e</t>
  </si>
  <si>
    <t xml:space="preserve">2ème série </t>
  </si>
  <si>
    <t>M6 1/2 finale : 2 - 3</t>
  </si>
  <si>
    <t>M2 : Eq3 - Eq6</t>
  </si>
  <si>
    <t>Rouge</t>
  </si>
  <si>
    <t xml:space="preserve">M9* Clas : 5 - 6 </t>
  </si>
  <si>
    <t>1ère série</t>
  </si>
  <si>
    <t>M5 1/2 finale : 1 - 4</t>
  </si>
  <si>
    <t>M1: Eq4 - Eq5</t>
  </si>
  <si>
    <t>Bleu</t>
  </si>
  <si>
    <t xml:space="preserve">définitif </t>
  </si>
  <si>
    <t>et 1er tour Classement</t>
  </si>
  <si>
    <t>Jeudi 13 mai : 11H Finale et Classements</t>
  </si>
  <si>
    <t>Mardi 12 mai : 15H15 1/2 finales</t>
  </si>
  <si>
    <t>Mardi 12 mai : 11H30 1/4 de finale</t>
  </si>
  <si>
    <t>vérification</t>
  </si>
  <si>
    <t xml:space="preserve">Charge totale </t>
  </si>
  <si>
    <t>Charge réelle</t>
  </si>
  <si>
    <t>Chaque côté</t>
  </si>
  <si>
    <t>Poids</t>
  </si>
  <si>
    <t>Déroulement des épreuves d'Hatéro Fit Barre : 7 équipes inscrites</t>
  </si>
  <si>
    <t>NN11093059</t>
  </si>
  <si>
    <t>+63kg</t>
  </si>
  <si>
    <t>B101001277</t>
  </si>
  <si>
    <t>LISA</t>
  </si>
  <si>
    <t>GRAS</t>
  </si>
  <si>
    <t>NN11092926</t>
  </si>
  <si>
    <t>63 kg</t>
  </si>
  <si>
    <t>NN11092943</t>
  </si>
  <si>
    <t>CLERMOND FD</t>
  </si>
  <si>
    <t>MOUILLIERE</t>
  </si>
  <si>
    <t>F121098241</t>
  </si>
  <si>
    <t>NN11092927</t>
  </si>
  <si>
    <t>58 kg</t>
  </si>
  <si>
    <t>LAUREEN</t>
  </si>
  <si>
    <t>HERRING</t>
  </si>
  <si>
    <t>NN11093541</t>
  </si>
  <si>
    <t>B101004633</t>
  </si>
  <si>
    <t>B10U090677</t>
  </si>
  <si>
    <t>53 kg</t>
  </si>
  <si>
    <t>Finale</t>
  </si>
  <si>
    <t>UFR Staps Montpellier</t>
  </si>
  <si>
    <t>UPMC Paris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</si>
</sst>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_)"/>
    <numFmt numFmtId="165" formatCode="d\ mmmm\ yyyy"/>
    <numFmt numFmtId="166" formatCode="0.0000_)"/>
    <numFmt numFmtId="167" formatCode="0_ ;[Red]\-0\ "/>
    <numFmt numFmtId="168" formatCode="0.000_ ;[Red]\-0.000\ "/>
    <numFmt numFmtId="169" formatCode="_-* #,##0.0\ _€_-;\-* #,##0.0\ _€_-;_-* &quot;-&quot;?\ _€_-;_-@_-"/>
    <numFmt numFmtId="170" formatCode="0.0_ ;[Red]\-0.0\ "/>
    <numFmt numFmtId="171" formatCode="0.00_ ;[Red]\-0.00\ "/>
  </numFmts>
  <fonts count="115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22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6"/>
      <color indexed="17"/>
      <name val="Calibri"/>
      <family val="2"/>
    </font>
    <font>
      <b/>
      <sz val="16"/>
      <color indexed="30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6"/>
      <name val="Calibri"/>
      <family val="2"/>
    </font>
    <font>
      <sz val="1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9"/>
      <name val="Arial"/>
      <family val="2"/>
    </font>
    <font>
      <sz val="26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name val="Calibri"/>
      <family val="2"/>
    </font>
    <font>
      <b/>
      <sz val="12"/>
      <color indexed="10"/>
      <name val="Arial"/>
      <family val="2"/>
    </font>
    <font>
      <b/>
      <sz val="11"/>
      <name val="Calibri"/>
      <family val="2"/>
    </font>
    <font>
      <b/>
      <sz val="18"/>
      <color indexed="62"/>
      <name val="Calibri"/>
      <family val="2"/>
    </font>
    <font>
      <b/>
      <sz val="18"/>
      <color indexed="56"/>
      <name val="Calibri"/>
      <family val="2"/>
    </font>
    <font>
      <b/>
      <sz val="14"/>
      <color indexed="10"/>
      <name val="Calibri"/>
      <family val="2"/>
    </font>
    <font>
      <b/>
      <sz val="18"/>
      <color indexed="10"/>
      <name val="Calibri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13"/>
      <name val="Calibri"/>
      <family val="2"/>
    </font>
    <font>
      <sz val="18"/>
      <color indexed="13"/>
      <name val="Calibri"/>
      <family val="2"/>
    </font>
    <font>
      <b/>
      <sz val="11"/>
      <color indexed="1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50"/>
      <name val="Calibri"/>
      <family val="2"/>
    </font>
    <font>
      <sz val="18"/>
      <color indexed="50"/>
      <name val="Calibri"/>
      <family val="2"/>
    </font>
    <font>
      <b/>
      <sz val="11"/>
      <color indexed="50"/>
      <name val="Calibri"/>
      <family val="2"/>
    </font>
    <font>
      <sz val="18"/>
      <color indexed="10"/>
      <name val="Calibri"/>
      <family val="2"/>
    </font>
    <font>
      <sz val="11"/>
      <color indexed="40"/>
      <name val="Calibri"/>
      <family val="2"/>
    </font>
    <font>
      <sz val="18"/>
      <color indexed="40"/>
      <name val="Calibri"/>
      <family val="2"/>
    </font>
    <font>
      <b/>
      <sz val="11"/>
      <color indexed="40"/>
      <name val="Calibri"/>
      <family val="2"/>
    </font>
    <font>
      <b/>
      <sz val="22"/>
      <color indexed="8"/>
      <name val="Calibri"/>
      <family val="2"/>
    </font>
    <font>
      <sz val="36"/>
      <color indexed="10"/>
      <name val="Calibri"/>
      <family val="2"/>
    </font>
    <font>
      <sz val="2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6"/>
      <color rgb="FF00B050"/>
      <name val="Calibri"/>
      <family val="2"/>
    </font>
    <font>
      <b/>
      <sz val="16"/>
      <color rgb="FF0070C0"/>
      <name val="Calibri"/>
      <family val="2"/>
    </font>
    <font>
      <b/>
      <sz val="14"/>
      <color rgb="FF0000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2"/>
      <color rgb="FFFF0000"/>
      <name val="Arial"/>
      <family val="2"/>
    </font>
    <font>
      <b/>
      <sz val="18"/>
      <color theme="4"/>
      <name val="Calibri"/>
      <family val="2"/>
    </font>
    <font>
      <b/>
      <sz val="18"/>
      <color theme="3"/>
      <name val="Calibri"/>
      <family val="2"/>
    </font>
    <font>
      <b/>
      <sz val="14"/>
      <color rgb="FFFF0000"/>
      <name val="Calibri"/>
      <family val="2"/>
    </font>
    <font>
      <b/>
      <sz val="18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11"/>
      <color rgb="FFFFFF00"/>
      <name val="Calibri"/>
      <family val="2"/>
    </font>
    <font>
      <sz val="18"/>
      <color rgb="FFFFFF00"/>
      <name val="Calibri"/>
      <family val="2"/>
    </font>
    <font>
      <b/>
      <sz val="11"/>
      <color rgb="FFFFFF00"/>
      <name val="Calibri"/>
      <family val="2"/>
    </font>
    <font>
      <b/>
      <sz val="11"/>
      <color rgb="FFFF0000"/>
      <name val="Calibri"/>
      <family val="2"/>
    </font>
    <font>
      <sz val="11"/>
      <color rgb="FF92D050"/>
      <name val="Calibri"/>
      <family val="2"/>
    </font>
    <font>
      <sz val="18"/>
      <color rgb="FF92D050"/>
      <name val="Calibri"/>
      <family val="2"/>
    </font>
    <font>
      <b/>
      <sz val="11"/>
      <color rgb="FF92D050"/>
      <name val="Calibri"/>
      <family val="2"/>
    </font>
    <font>
      <sz val="18"/>
      <color rgb="FFFF0000"/>
      <name val="Calibri"/>
      <family val="2"/>
    </font>
    <font>
      <sz val="11"/>
      <color rgb="FF00B0F0"/>
      <name val="Calibri"/>
      <family val="2"/>
    </font>
    <font>
      <sz val="18"/>
      <color rgb="FF00B0F0"/>
      <name val="Calibri"/>
      <family val="2"/>
    </font>
    <font>
      <b/>
      <sz val="11"/>
      <color rgb="FF00B0F0"/>
      <name val="Calibri"/>
      <family val="2"/>
    </font>
    <font>
      <b/>
      <sz val="20"/>
      <color rgb="FFFF0000"/>
      <name val="Arial"/>
      <family val="2"/>
    </font>
    <font>
      <b/>
      <sz val="22"/>
      <color theme="1"/>
      <name val="Calibri"/>
      <family val="2"/>
    </font>
    <font>
      <sz val="36"/>
      <color rgb="FFFF0000"/>
      <name val="Calibri"/>
      <family val="2"/>
    </font>
    <font>
      <sz val="20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darkGrid"/>
    </fill>
    <fill>
      <patternFill patternType="solid">
        <fgColor rgb="FFFCFFA5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dotted"/>
      <bottom style="dotted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 style="thin"/>
      <right style="thin"/>
      <top style="medium"/>
      <bottom style="dotted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dotted"/>
      <bottom style="medium"/>
    </border>
    <border>
      <left style="thin"/>
      <right style="thin"/>
      <top style="hair"/>
      <bottom style="medium"/>
    </border>
    <border>
      <left style="thin"/>
      <right style="thin"/>
      <top/>
      <bottom style="dotted"/>
    </border>
    <border>
      <left style="thin"/>
      <right style="thin"/>
      <top style="dotted"/>
      <bottom style="double"/>
    </border>
    <border>
      <left style="thin"/>
      <right style="thin"/>
      <top style="hair"/>
      <bottom style="double"/>
    </border>
    <border>
      <left style="thin"/>
      <right style="thin"/>
      <top/>
      <bottom style="double"/>
    </border>
    <border>
      <left/>
      <right style="thin"/>
      <top style="hair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double"/>
    </border>
    <border>
      <left style="thin"/>
      <right style="thin"/>
      <top/>
      <bottom style="medium"/>
    </border>
    <border>
      <left/>
      <right style="thin"/>
      <top style="hair"/>
      <bottom style="medium"/>
    </border>
    <border>
      <left/>
      <right style="medium"/>
      <top/>
      <bottom style="medium"/>
    </border>
    <border>
      <left/>
      <right style="thin"/>
      <top style="medium"/>
      <bottom style="hair"/>
    </border>
    <border>
      <left/>
      <right style="medium"/>
      <top style="medium"/>
      <bottom/>
    </border>
    <border>
      <left style="thin"/>
      <right/>
      <top style="medium"/>
      <bottom style="medium"/>
    </border>
    <border>
      <left style="thin"/>
      <right style="thin"/>
      <top style="double"/>
      <bottom style="dotted"/>
    </border>
    <border>
      <left style="thin"/>
      <right style="thin"/>
      <top style="double"/>
      <bottom style="hair"/>
    </border>
    <border>
      <left style="thin"/>
      <right style="thin"/>
      <top style="double"/>
      <bottom/>
    </border>
    <border>
      <left/>
      <right/>
      <top/>
      <bottom style="medium"/>
    </border>
    <border>
      <left/>
      <right/>
      <top style="medium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 style="medium"/>
      <top/>
      <bottom style="double"/>
    </border>
    <border>
      <left style="thin"/>
      <right style="medium"/>
      <top style="double"/>
      <bottom/>
    </border>
    <border>
      <left style="thin"/>
      <right style="thin"/>
      <top style="dotted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/>
      <right style="medium"/>
      <top style="medium"/>
      <bottom style="double"/>
    </border>
    <border>
      <left style="medium"/>
      <right style="thin"/>
      <top style="double"/>
      <bottom style="dotted"/>
    </border>
    <border>
      <left style="thin"/>
      <right/>
      <top style="hair"/>
      <bottom style="hair"/>
    </border>
    <border>
      <left style="thin"/>
      <right/>
      <top style="hair"/>
      <bottom style="double"/>
    </border>
    <border>
      <left style="thin"/>
      <right/>
      <top style="double"/>
      <bottom style="dotted"/>
    </border>
    <border>
      <left style="thin"/>
      <right/>
      <top/>
      <bottom style="hair"/>
    </border>
    <border>
      <left style="thin"/>
      <right/>
      <top style="double"/>
      <bottom style="hair"/>
    </border>
    <border diagonalUp="1">
      <left style="thin"/>
      <right style="thin"/>
      <top style="hair"/>
      <bottom style="double"/>
      <diagonal style="thin"/>
    </border>
    <border diagonalUp="1" diagonalDown="1">
      <left style="thin"/>
      <right style="thin"/>
      <top style="hair"/>
      <bottom style="hair"/>
      <diagonal style="thin"/>
    </border>
    <border>
      <left style="medium"/>
      <right/>
      <top style="medium"/>
      <bottom style="double"/>
    </border>
    <border>
      <left style="thin"/>
      <right/>
      <top style="medium"/>
      <bottom style="hair"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/>
      <top style="double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medium"/>
      <right/>
      <top style="hair"/>
      <bottom style="medium"/>
    </border>
    <border>
      <left style="medium"/>
      <right/>
      <top style="hair"/>
      <bottom style="hair"/>
    </border>
    <border>
      <left style="medium"/>
      <right/>
      <top style="medium"/>
      <bottom style="hair"/>
    </border>
    <border>
      <left style="medium"/>
      <right style="medium"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medium"/>
      <bottom style="hair"/>
    </border>
    <border>
      <left/>
      <right style="medium"/>
      <top style="medium"/>
      <bottom style="hair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hair"/>
    </border>
    <border>
      <left style="thin"/>
      <right style="medium"/>
      <top/>
      <bottom style="medium"/>
    </border>
    <border diagonalUp="1" diagonalDown="1">
      <left style="thin"/>
      <right style="thin"/>
      <top style="double"/>
      <bottom style="medium"/>
      <diagonal style="thin"/>
    </border>
    <border>
      <left style="thin"/>
      <right/>
      <top style="hair"/>
      <bottom style="medium"/>
    </border>
    <border>
      <left/>
      <right/>
      <top style="hair"/>
      <bottom style="double"/>
    </border>
    <border>
      <left style="thin"/>
      <right style="medium"/>
      <top style="hair"/>
      <bottom style="double"/>
    </border>
    <border>
      <left/>
      <right/>
      <top/>
      <bottom style="hair"/>
    </border>
    <border>
      <left style="thin"/>
      <right style="medium"/>
      <top style="hair"/>
      <bottom style="hair"/>
    </border>
    <border>
      <left/>
      <right/>
      <top style="hair"/>
      <bottom style="hair"/>
    </border>
    <border>
      <left style="thin"/>
      <right style="medium"/>
      <top/>
      <bottom style="hair"/>
    </border>
    <border>
      <left/>
      <right/>
      <top style="hair"/>
      <bottom style="medium"/>
    </border>
    <border>
      <left style="thin"/>
      <right style="thin"/>
      <top style="hair"/>
      <bottom style="thin"/>
    </border>
    <border>
      <left style="thin"/>
      <right style="medium"/>
      <top style="medium"/>
      <bottom style="hair"/>
    </border>
    <border>
      <left style="thin"/>
      <right style="thin"/>
      <top style="thin"/>
      <bottom style="hair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medium"/>
      <right style="thin"/>
      <top style="double"/>
      <bottom/>
    </border>
    <border>
      <left style="medium"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0" borderId="2" applyNumberFormat="0" applyFill="0" applyAlignment="0" applyProtection="0"/>
    <xf numFmtId="0" fontId="0" fillId="27" borderId="3" applyNumberFormat="0" applyFont="0" applyAlignment="0" applyProtection="0"/>
    <xf numFmtId="0" fontId="75" fillId="28" borderId="1" applyNumberFormat="0" applyAlignment="0" applyProtection="0"/>
    <xf numFmtId="0" fontId="7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9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26" borderId="4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6" fillId="32" borderId="9" applyNumberFormat="0" applyAlignment="0" applyProtection="0"/>
  </cellStyleXfs>
  <cellXfs count="54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0" fillId="0" borderId="0" xfId="0" applyNumberFormat="1" applyAlignment="1">
      <alignment/>
    </xf>
    <xf numFmtId="165" fontId="5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5" fontId="5" fillId="0" borderId="0" xfId="0" applyNumberFormat="1" applyFont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168" fontId="1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2" fontId="11" fillId="0" borderId="10" xfId="0" applyNumberFormat="1" applyFont="1" applyFill="1" applyBorder="1" applyAlignment="1" applyProtection="1">
      <alignment horizontal="center" vertical="center"/>
      <protection locked="0"/>
    </xf>
    <xf numFmtId="167" fontId="12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1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left"/>
      <protection/>
    </xf>
    <xf numFmtId="0" fontId="87" fillId="35" borderId="0" xfId="0" applyFont="1" applyFill="1" applyAlignment="1">
      <alignment/>
    </xf>
    <xf numFmtId="0" fontId="87" fillId="35" borderId="0" xfId="0" applyFont="1" applyFill="1" applyBorder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67" fontId="2" fillId="0" borderId="0" xfId="0" applyNumberFormat="1" applyFont="1" applyFill="1" applyBorder="1" applyAlignment="1">
      <alignment/>
    </xf>
    <xf numFmtId="167" fontId="12" fillId="0" borderId="10" xfId="0" applyNumberFormat="1" applyFont="1" applyFill="1" applyBorder="1" applyAlignment="1" applyProtection="1">
      <alignment horizontal="left" vertical="center"/>
      <protection locked="0"/>
    </xf>
    <xf numFmtId="1" fontId="6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167" fontId="88" fillId="36" borderId="16" xfId="0" applyNumberFormat="1" applyFont="1" applyFill="1" applyBorder="1" applyAlignment="1" applyProtection="1">
      <alignment horizontal="center" vertical="center"/>
      <protection/>
    </xf>
    <xf numFmtId="167" fontId="88" fillId="36" borderId="15" xfId="0" applyNumberFormat="1" applyFont="1" applyFill="1" applyBorder="1" applyAlignment="1" applyProtection="1">
      <alignment horizontal="center" vertical="center"/>
      <protection/>
    </xf>
    <xf numFmtId="167" fontId="88" fillId="36" borderId="10" xfId="0" applyNumberFormat="1" applyFont="1" applyFill="1" applyBorder="1" applyAlignment="1" applyProtection="1">
      <alignment horizontal="center" vertical="center"/>
      <protection/>
    </xf>
    <xf numFmtId="167" fontId="89" fillId="37" borderId="15" xfId="0" applyNumberFormat="1" applyFont="1" applyFill="1" applyBorder="1" applyAlignment="1" applyProtection="1">
      <alignment horizontal="center" vertical="center"/>
      <protection/>
    </xf>
    <xf numFmtId="167" fontId="89" fillId="37" borderId="10" xfId="0" applyNumberFormat="1" applyFont="1" applyFill="1" applyBorder="1" applyAlignment="1" applyProtection="1">
      <alignment horizontal="center" vertical="center"/>
      <protection/>
    </xf>
    <xf numFmtId="0" fontId="11" fillId="37" borderId="13" xfId="0" applyFont="1" applyFill="1" applyBorder="1" applyAlignment="1" applyProtection="1">
      <alignment horizontal="center" vertical="center"/>
      <protection locked="0"/>
    </xf>
    <xf numFmtId="1" fontId="11" fillId="38" borderId="17" xfId="0" applyNumberFormat="1" applyFont="1" applyFill="1" applyBorder="1" applyAlignment="1" applyProtection="1">
      <alignment horizontal="center" vertical="center"/>
      <protection locked="0"/>
    </xf>
    <xf numFmtId="1" fontId="11" fillId="38" borderId="13" xfId="0" applyNumberFormat="1" applyFont="1" applyFill="1" applyBorder="1" applyAlignment="1" applyProtection="1">
      <alignment horizontal="center" vertical="center"/>
      <protection locked="0"/>
    </xf>
    <xf numFmtId="167" fontId="5" fillId="0" borderId="10" xfId="0" applyNumberFormat="1" applyFont="1" applyFill="1" applyBorder="1" applyAlignment="1" applyProtection="1">
      <alignment horizontal="left" vertical="center"/>
      <protection locked="0"/>
    </xf>
    <xf numFmtId="0" fontId="12" fillId="0" borderId="18" xfId="0" applyFont="1" applyFill="1" applyBorder="1" applyAlignment="1" applyProtection="1">
      <alignment vertical="center"/>
      <protection locked="0"/>
    </xf>
    <xf numFmtId="0" fontId="19" fillId="0" borderId="0" xfId="0" applyFont="1" applyBorder="1" applyAlignment="1">
      <alignment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20" fillId="0" borderId="0" xfId="0" applyNumberFormat="1" applyFont="1" applyAlignment="1">
      <alignment/>
    </xf>
    <xf numFmtId="0" fontId="19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4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vertical="center"/>
      <protection locked="0"/>
    </xf>
    <xf numFmtId="0" fontId="12" fillId="0" borderId="16" xfId="0" applyNumberFormat="1" applyFont="1" applyFill="1" applyBorder="1" applyAlignment="1" applyProtection="1">
      <alignment horizontal="center" vertical="center"/>
      <protection locked="0"/>
    </xf>
    <xf numFmtId="2" fontId="11" fillId="0" borderId="16" xfId="0" applyNumberFormat="1" applyFont="1" applyFill="1" applyBorder="1" applyAlignment="1" applyProtection="1">
      <alignment horizontal="center" vertical="center"/>
      <protection locked="0"/>
    </xf>
    <xf numFmtId="2" fontId="89" fillId="38" borderId="16" xfId="0" applyNumberFormat="1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4" fontId="10" fillId="0" borderId="18" xfId="0" applyNumberFormat="1" applyFont="1" applyFill="1" applyBorder="1" applyAlignment="1" applyProtection="1">
      <alignment horizontal="center" vertical="center"/>
      <protection locked="0"/>
    </xf>
    <xf numFmtId="2" fontId="89" fillId="38" borderId="10" xfId="0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90" fillId="0" borderId="13" xfId="0" applyFont="1" applyBorder="1" applyAlignment="1">
      <alignment/>
    </xf>
    <xf numFmtId="1" fontId="11" fillId="38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vertical="center"/>
      <protection locked="0"/>
    </xf>
    <xf numFmtId="0" fontId="12" fillId="0" borderId="24" xfId="0" applyNumberFormat="1" applyFont="1" applyFill="1" applyBorder="1" applyAlignment="1" applyProtection="1">
      <alignment horizontal="center" vertical="center"/>
      <protection locked="0"/>
    </xf>
    <xf numFmtId="2" fontId="11" fillId="0" borderId="24" xfId="0" applyNumberFormat="1" applyFont="1" applyFill="1" applyBorder="1" applyAlignment="1" applyProtection="1">
      <alignment horizontal="center" vertical="center"/>
      <protection locked="0"/>
    </xf>
    <xf numFmtId="167" fontId="88" fillId="36" borderId="24" xfId="0" applyNumberFormat="1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0" fontId="11" fillId="37" borderId="25" xfId="0" applyFont="1" applyFill="1" applyBorder="1" applyAlignment="1" applyProtection="1">
      <alignment horizontal="center" vertical="center"/>
      <protection locked="0"/>
    </xf>
    <xf numFmtId="1" fontId="11" fillId="38" borderId="25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NumberFormat="1" applyFont="1" applyFill="1" applyBorder="1" applyAlignment="1" applyProtection="1">
      <alignment horizontal="center" vertical="center"/>
      <protection locked="0"/>
    </xf>
    <xf numFmtId="2" fontId="11" fillId="0" borderId="15" xfId="0" applyNumberFormat="1" applyFont="1" applyFill="1" applyBorder="1" applyAlignment="1" applyProtection="1">
      <alignment horizontal="center" vertical="center"/>
      <protection locked="0"/>
    </xf>
    <xf numFmtId="167" fontId="5" fillId="0" borderId="15" xfId="0" applyNumberFormat="1" applyFont="1" applyFill="1" applyBorder="1" applyAlignment="1" applyProtection="1">
      <alignment horizontal="left" vertical="center"/>
      <protection locked="0"/>
    </xf>
    <xf numFmtId="0" fontId="11" fillId="37" borderId="26" xfId="0" applyFont="1" applyFill="1" applyBorder="1" applyAlignment="1" applyProtection="1">
      <alignment horizontal="center" vertical="center"/>
      <protection locked="0"/>
    </xf>
    <xf numFmtId="1" fontId="11" fillId="38" borderId="26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vertical="center"/>
      <protection locked="0"/>
    </xf>
    <xf numFmtId="0" fontId="12" fillId="0" borderId="28" xfId="0" applyFont="1" applyFill="1" applyBorder="1" applyAlignment="1" applyProtection="1">
      <alignment vertical="center"/>
      <protection locked="0"/>
    </xf>
    <xf numFmtId="0" fontId="12" fillId="0" borderId="27" xfId="0" applyNumberFormat="1" applyFont="1" applyFill="1" applyBorder="1" applyAlignment="1" applyProtection="1">
      <alignment horizontal="center" vertical="center"/>
      <protection locked="0"/>
    </xf>
    <xf numFmtId="2" fontId="11" fillId="0" borderId="27" xfId="0" applyNumberFormat="1" applyFont="1" applyFill="1" applyBorder="1" applyAlignment="1" applyProtection="1">
      <alignment horizontal="center" vertical="center"/>
      <protection locked="0"/>
    </xf>
    <xf numFmtId="167" fontId="88" fillId="36" borderId="27" xfId="0" applyNumberFormat="1" applyFont="1" applyFill="1" applyBorder="1" applyAlignment="1" applyProtection="1">
      <alignment horizontal="center" vertical="center"/>
      <protection/>
    </xf>
    <xf numFmtId="167" fontId="12" fillId="0" borderId="27" xfId="0" applyNumberFormat="1" applyFont="1" applyFill="1" applyBorder="1" applyAlignment="1" applyProtection="1">
      <alignment horizontal="left" vertical="center"/>
      <protection locked="0"/>
    </xf>
    <xf numFmtId="167" fontId="89" fillId="37" borderId="27" xfId="0" applyNumberFormat="1" applyFont="1" applyFill="1" applyBorder="1" applyAlignment="1" applyProtection="1">
      <alignment horizontal="center" vertical="center"/>
      <protection/>
    </xf>
    <xf numFmtId="1" fontId="6" fillId="0" borderId="29" xfId="0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167" fontId="5" fillId="39" borderId="10" xfId="0" applyNumberFormat="1" applyFont="1" applyFill="1" applyBorder="1" applyAlignment="1" applyProtection="1">
      <alignment horizontal="left" vertical="center"/>
      <protection locked="0"/>
    </xf>
    <xf numFmtId="167" fontId="5" fillId="39" borderId="27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166" fontId="7" fillId="33" borderId="30" xfId="0" applyNumberFormat="1" applyFont="1" applyFill="1" applyBorder="1" applyAlignment="1" applyProtection="1">
      <alignment horizontal="center" vertical="center"/>
      <protection/>
    </xf>
    <xf numFmtId="166" fontId="7" fillId="33" borderId="31" xfId="0" applyNumberFormat="1" applyFont="1" applyFill="1" applyBorder="1" applyAlignment="1" applyProtection="1">
      <alignment horizontal="center" vertical="center"/>
      <protection/>
    </xf>
    <xf numFmtId="1" fontId="7" fillId="33" borderId="31" xfId="0" applyNumberFormat="1" applyFont="1" applyFill="1" applyBorder="1" applyAlignment="1" applyProtection="1">
      <alignment horizontal="center" vertical="center"/>
      <protection/>
    </xf>
    <xf numFmtId="166" fontId="8" fillId="33" borderId="31" xfId="0" applyNumberFormat="1" applyFont="1" applyFill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horizontal="left" vertical="center"/>
      <protection/>
    </xf>
    <xf numFmtId="0" fontId="7" fillId="33" borderId="32" xfId="0" applyFont="1" applyFill="1" applyBorder="1" applyAlignment="1" applyProtection="1">
      <alignment horizontal="center" vertical="center"/>
      <protection/>
    </xf>
    <xf numFmtId="168" fontId="15" fillId="0" borderId="33" xfId="0" applyNumberFormat="1" applyFont="1" applyFill="1" applyBorder="1" applyAlignment="1">
      <alignment horizontal="center" vertical="center"/>
    </xf>
    <xf numFmtId="168" fontId="15" fillId="0" borderId="34" xfId="0" applyNumberFormat="1" applyFont="1" applyFill="1" applyBorder="1" applyAlignment="1">
      <alignment horizontal="center" vertical="center"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2" fillId="0" borderId="35" xfId="0" applyFont="1" applyFill="1" applyBorder="1" applyAlignment="1" applyProtection="1">
      <alignment vertical="center"/>
      <protection locked="0"/>
    </xf>
    <xf numFmtId="167" fontId="89" fillId="37" borderId="24" xfId="0" applyNumberFormat="1" applyFont="1" applyFill="1" applyBorder="1" applyAlignment="1" applyProtection="1">
      <alignment horizontal="center" vertical="center"/>
      <protection/>
    </xf>
    <xf numFmtId="1" fontId="6" fillId="0" borderId="36" xfId="0" applyNumberFormat="1" applyFont="1" applyFill="1" applyBorder="1" applyAlignment="1" applyProtection="1">
      <alignment horizontal="left" vertical="center"/>
      <protection/>
    </xf>
    <xf numFmtId="168" fontId="15" fillId="0" borderId="37" xfId="0" applyNumberFormat="1" applyFont="1" applyFill="1" applyBorder="1" applyAlignment="1">
      <alignment horizontal="center" vertical="center"/>
    </xf>
    <xf numFmtId="0" fontId="11" fillId="37" borderId="17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167" fontId="5" fillId="0" borderId="16" xfId="0" applyNumberFormat="1" applyFont="1" applyFill="1" applyBorder="1" applyAlignment="1" applyProtection="1">
      <alignment horizontal="left" vertical="center"/>
      <protection locked="0"/>
    </xf>
    <xf numFmtId="1" fontId="6" fillId="0" borderId="38" xfId="0" applyNumberFormat="1" applyFont="1" applyFill="1" applyBorder="1" applyAlignment="1" applyProtection="1">
      <alignment horizontal="left" vertical="center"/>
      <protection/>
    </xf>
    <xf numFmtId="168" fontId="15" fillId="0" borderId="39" xfId="0" applyNumberFormat="1" applyFont="1" applyFill="1" applyBorder="1" applyAlignment="1">
      <alignment horizontal="center" vertical="center"/>
    </xf>
    <xf numFmtId="0" fontId="7" fillId="33" borderId="40" xfId="0" applyFont="1" applyFill="1" applyBorder="1" applyAlignment="1" applyProtection="1">
      <alignment horizontal="center" vertical="center"/>
      <protection/>
    </xf>
    <xf numFmtId="167" fontId="5" fillId="0" borderId="27" xfId="0" applyNumberFormat="1" applyFont="1" applyFill="1" applyBorder="1" applyAlignment="1" applyProtection="1">
      <alignment horizontal="left" vertical="center"/>
      <protection locked="0"/>
    </xf>
    <xf numFmtId="0" fontId="11" fillId="37" borderId="41" xfId="0" applyFont="1" applyFill="1" applyBorder="1" applyAlignment="1" applyProtection="1">
      <alignment horizontal="center" vertical="center"/>
      <protection locked="0"/>
    </xf>
    <xf numFmtId="1" fontId="11" fillId="38" borderId="41" xfId="0" applyNumberFormat="1" applyFont="1" applyFill="1" applyBorder="1" applyAlignment="1" applyProtection="1">
      <alignment horizontal="center" vertical="center"/>
      <protection locked="0"/>
    </xf>
    <xf numFmtId="0" fontId="6" fillId="0" borderId="42" xfId="0" applyNumberFormat="1" applyFont="1" applyFill="1" applyBorder="1" applyAlignment="1" applyProtection="1">
      <alignment horizontal="center" vertical="center"/>
      <protection locked="0"/>
    </xf>
    <xf numFmtId="0" fontId="12" fillId="0" borderId="41" xfId="0" applyFont="1" applyFill="1" applyBorder="1" applyAlignment="1" applyProtection="1">
      <alignment vertical="center"/>
      <protection locked="0"/>
    </xf>
    <xf numFmtId="0" fontId="12" fillId="0" borderId="43" xfId="0" applyFont="1" applyFill="1" applyBorder="1" applyAlignment="1" applyProtection="1">
      <alignment vertical="center"/>
      <protection locked="0"/>
    </xf>
    <xf numFmtId="0" fontId="12" fillId="0" borderId="42" xfId="0" applyNumberFormat="1" applyFont="1" applyFill="1" applyBorder="1" applyAlignment="1" applyProtection="1">
      <alignment horizontal="center" vertical="center"/>
      <protection locked="0"/>
    </xf>
    <xf numFmtId="2" fontId="11" fillId="0" borderId="42" xfId="0" applyNumberFormat="1" applyFont="1" applyFill="1" applyBorder="1" applyAlignment="1" applyProtection="1">
      <alignment horizontal="center" vertical="center"/>
      <protection locked="0"/>
    </xf>
    <xf numFmtId="167" fontId="5" fillId="0" borderId="42" xfId="0" applyNumberFormat="1" applyFont="1" applyFill="1" applyBorder="1" applyAlignment="1" applyProtection="1">
      <alignment horizontal="left" vertical="center"/>
      <protection locked="0"/>
    </xf>
    <xf numFmtId="167" fontId="88" fillId="36" borderId="42" xfId="0" applyNumberFormat="1" applyFont="1" applyFill="1" applyBorder="1" applyAlignment="1" applyProtection="1">
      <alignment horizontal="center" vertical="center"/>
      <protection/>
    </xf>
    <xf numFmtId="167" fontId="12" fillId="0" borderId="42" xfId="0" applyNumberFormat="1" applyFont="1" applyFill="1" applyBorder="1" applyAlignment="1" applyProtection="1">
      <alignment horizontal="left" vertical="center"/>
      <protection locked="0"/>
    </xf>
    <xf numFmtId="167" fontId="12" fillId="0" borderId="42" xfId="0" applyNumberFormat="1" applyFont="1" applyFill="1" applyBorder="1" applyAlignment="1" applyProtection="1">
      <alignment horizontal="center" vertical="center"/>
      <protection locked="0"/>
    </xf>
    <xf numFmtId="167" fontId="89" fillId="37" borderId="42" xfId="0" applyNumberFormat="1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5" fillId="2" borderId="44" xfId="0" applyFont="1" applyFill="1" applyBorder="1" applyAlignment="1">
      <alignment horizontal="center" vertical="center"/>
    </xf>
    <xf numFmtId="0" fontId="0" fillId="36" borderId="35" xfId="0" applyFill="1" applyBorder="1" applyAlignment="1">
      <alignment horizontal="center" vertical="center" wrapText="1"/>
    </xf>
    <xf numFmtId="0" fontId="0" fillId="36" borderId="35" xfId="0" applyFill="1" applyBorder="1" applyAlignment="1">
      <alignment horizontal="left" vertical="center" wrapText="1"/>
    </xf>
    <xf numFmtId="0" fontId="0" fillId="36" borderId="35" xfId="0" applyFont="1" applyFill="1" applyBorder="1" applyAlignment="1">
      <alignment horizontal="center" vertical="center" wrapText="1"/>
    </xf>
    <xf numFmtId="0" fontId="0" fillId="36" borderId="35" xfId="0" applyFont="1" applyFill="1" applyBorder="1" applyAlignment="1">
      <alignment horizontal="left" vertical="center" wrapText="1"/>
    </xf>
    <xf numFmtId="0" fontId="25" fillId="36" borderId="35" xfId="0" applyFont="1" applyFill="1" applyBorder="1" applyAlignment="1">
      <alignment horizontal="center" vertical="center" wrapText="1"/>
    </xf>
    <xf numFmtId="2" fontId="0" fillId="36" borderId="35" xfId="0" applyNumberForma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left" vertical="center"/>
    </xf>
    <xf numFmtId="0" fontId="5" fillId="2" borderId="45" xfId="0" applyFont="1" applyFill="1" applyBorder="1" applyAlignment="1">
      <alignment vertical="center"/>
    </xf>
    <xf numFmtId="0" fontId="5" fillId="13" borderId="44" xfId="0" applyFont="1" applyFill="1" applyBorder="1" applyAlignment="1" applyProtection="1">
      <alignment horizontal="center" vertical="center"/>
      <protection locked="0"/>
    </xf>
    <xf numFmtId="0" fontId="5" fillId="13" borderId="44" xfId="0" applyFont="1" applyFill="1" applyBorder="1" applyAlignment="1" applyProtection="1">
      <alignment horizontal="left" vertical="center"/>
      <protection locked="0"/>
    </xf>
    <xf numFmtId="0" fontId="5" fillId="2" borderId="37" xfId="0" applyFont="1" applyFill="1" applyBorder="1" applyAlignment="1">
      <alignment horizontal="center" vertical="center"/>
    </xf>
    <xf numFmtId="2" fontId="25" fillId="36" borderId="35" xfId="0" applyNumberFormat="1" applyFont="1" applyFill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7" xfId="0" applyFont="1" applyBorder="1" applyAlignment="1">
      <alignment/>
    </xf>
    <xf numFmtId="0" fontId="19" fillId="0" borderId="39" xfId="0" applyFont="1" applyBorder="1" applyAlignment="1">
      <alignment/>
    </xf>
    <xf numFmtId="0" fontId="19" fillId="0" borderId="48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4" xfId="0" applyFont="1" applyBorder="1" applyAlignment="1">
      <alignment/>
    </xf>
    <xf numFmtId="0" fontId="19" fillId="0" borderId="37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 vertical="center"/>
    </xf>
    <xf numFmtId="0" fontId="3" fillId="38" borderId="45" xfId="0" applyFont="1" applyFill="1" applyBorder="1" applyAlignment="1" applyProtection="1">
      <alignment vertical="center"/>
      <protection locked="0"/>
    </xf>
    <xf numFmtId="0" fontId="3" fillId="2" borderId="45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2" fillId="0" borderId="39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4" xfId="0" applyFont="1" applyBorder="1" applyAlignment="1">
      <alignment horizontal="center" vertical="center"/>
    </xf>
    <xf numFmtId="1" fontId="2" fillId="0" borderId="44" xfId="0" applyNumberFormat="1" applyFont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165" fontId="5" fillId="0" borderId="44" xfId="0" applyNumberFormat="1" applyFont="1" applyFill="1" applyBorder="1" applyAlignment="1" applyProtection="1">
      <alignment vertical="center"/>
      <protection locked="0"/>
    </xf>
    <xf numFmtId="165" fontId="5" fillId="0" borderId="44" xfId="0" applyNumberFormat="1" applyFont="1" applyBorder="1" applyAlignment="1">
      <alignment vertical="center"/>
    </xf>
    <xf numFmtId="0" fontId="2" fillId="0" borderId="37" xfId="0" applyFont="1" applyBorder="1" applyAlignment="1">
      <alignment/>
    </xf>
    <xf numFmtId="0" fontId="2" fillId="40" borderId="0" xfId="0" applyFont="1" applyFill="1" applyBorder="1" applyAlignment="1">
      <alignment/>
    </xf>
    <xf numFmtId="0" fontId="19" fillId="40" borderId="0" xfId="0" applyFont="1" applyFill="1" applyBorder="1" applyAlignment="1">
      <alignment/>
    </xf>
    <xf numFmtId="0" fontId="19" fillId="40" borderId="0" xfId="0" applyFont="1" applyFill="1" applyBorder="1" applyAlignment="1">
      <alignment horizontal="center" vertical="center"/>
    </xf>
    <xf numFmtId="0" fontId="5" fillId="40" borderId="0" xfId="0" applyFont="1" applyFill="1" applyBorder="1" applyAlignment="1">
      <alignment horizontal="center" vertical="center"/>
    </xf>
    <xf numFmtId="0" fontId="5" fillId="40" borderId="0" xfId="0" applyFont="1" applyFill="1" applyBorder="1" applyAlignment="1" applyProtection="1">
      <alignment horizontal="center" vertical="center"/>
      <protection locked="0"/>
    </xf>
    <xf numFmtId="0" fontId="5" fillId="40" borderId="0" xfId="0" applyFont="1" applyFill="1" applyBorder="1" applyAlignment="1" applyProtection="1">
      <alignment horizontal="left" vertical="center"/>
      <protection locked="0"/>
    </xf>
    <xf numFmtId="4" fontId="10" fillId="0" borderId="28" xfId="0" applyNumberFormat="1" applyFont="1" applyFill="1" applyBorder="1" applyAlignment="1" applyProtection="1">
      <alignment horizontal="center" vertical="center"/>
      <protection locked="0"/>
    </xf>
    <xf numFmtId="2" fontId="89" fillId="38" borderId="27" xfId="0" applyNumberFormat="1" applyFont="1" applyFill="1" applyBorder="1" applyAlignment="1" applyProtection="1">
      <alignment horizontal="center" vertical="center"/>
      <protection/>
    </xf>
    <xf numFmtId="0" fontId="6" fillId="0" borderId="49" xfId="0" applyFont="1" applyFill="1" applyBorder="1" applyAlignment="1" applyProtection="1">
      <alignment horizontal="center" vertical="center"/>
      <protection/>
    </xf>
    <xf numFmtId="4" fontId="10" fillId="0" borderId="43" xfId="0" applyNumberFormat="1" applyFont="1" applyFill="1" applyBorder="1" applyAlignment="1" applyProtection="1">
      <alignment horizontal="center" vertical="center"/>
      <protection locked="0"/>
    </xf>
    <xf numFmtId="2" fontId="89" fillId="38" borderId="42" xfId="0" applyNumberFormat="1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167" fontId="5" fillId="39" borderId="24" xfId="0" applyNumberFormat="1" applyFont="1" applyFill="1" applyBorder="1" applyAlignment="1" applyProtection="1">
      <alignment horizontal="left" vertical="center"/>
      <protection locked="0"/>
    </xf>
    <xf numFmtId="14" fontId="3" fillId="0" borderId="47" xfId="0" applyNumberFormat="1" applyFont="1" applyFill="1" applyBorder="1" applyAlignment="1" applyProtection="1">
      <alignment vertical="center"/>
      <protection locked="0"/>
    </xf>
    <xf numFmtId="0" fontId="4" fillId="2" borderId="37" xfId="0" applyFont="1" applyFill="1" applyBorder="1" applyAlignment="1">
      <alignment horizontal="center" vertical="center"/>
    </xf>
    <xf numFmtId="0" fontId="12" fillId="0" borderId="51" xfId="0" applyFont="1" applyFill="1" applyBorder="1" applyAlignment="1" applyProtection="1">
      <alignment vertical="center"/>
      <protection locked="0"/>
    </xf>
    <xf numFmtId="0" fontId="90" fillId="0" borderId="25" xfId="0" applyFont="1" applyBorder="1" applyAlignment="1">
      <alignment/>
    </xf>
    <xf numFmtId="0" fontId="11" fillId="2" borderId="52" xfId="0" applyFont="1" applyFill="1" applyBorder="1" applyAlignment="1" applyProtection="1">
      <alignment horizontal="center" vertical="center"/>
      <protection locked="0"/>
    </xf>
    <xf numFmtId="0" fontId="11" fillId="2" borderId="53" xfId="0" applyFont="1" applyFill="1" applyBorder="1" applyAlignment="1" applyProtection="1" quotePrefix="1">
      <alignment horizontal="center" vertical="center"/>
      <protection locked="0"/>
    </xf>
    <xf numFmtId="14" fontId="10" fillId="38" borderId="45" xfId="0" applyNumberFormat="1" applyFont="1" applyFill="1" applyBorder="1" applyAlignment="1" applyProtection="1">
      <alignment vertical="center"/>
      <protection locked="0"/>
    </xf>
    <xf numFmtId="14" fontId="10" fillId="38" borderId="54" xfId="0" applyNumberFormat="1" applyFont="1" applyFill="1" applyBorder="1" applyAlignment="1" applyProtection="1">
      <alignment vertical="center"/>
      <protection locked="0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vertical="center"/>
      <protection locked="0"/>
    </xf>
    <xf numFmtId="167" fontId="5" fillId="39" borderId="15" xfId="0" applyNumberFormat="1" applyFont="1" applyFill="1" applyBorder="1" applyAlignment="1" applyProtection="1">
      <alignment horizontal="left" vertical="center"/>
      <protection locked="0"/>
    </xf>
    <xf numFmtId="0" fontId="11" fillId="2" borderId="55" xfId="0" applyFont="1" applyFill="1" applyBorder="1" applyAlignment="1" applyProtection="1">
      <alignment horizontal="center" vertical="center"/>
      <protection locked="0"/>
    </xf>
    <xf numFmtId="0" fontId="6" fillId="0" borderId="41" xfId="0" applyNumberFormat="1" applyFont="1" applyFill="1" applyBorder="1" applyAlignment="1" applyProtection="1">
      <alignment horizontal="center" vertical="center"/>
      <protection locked="0"/>
    </xf>
    <xf numFmtId="0" fontId="12" fillId="0" borderId="41" xfId="0" applyNumberFormat="1" applyFont="1" applyFill="1" applyBorder="1" applyAlignment="1" applyProtection="1">
      <alignment horizontal="center" vertical="center"/>
      <protection locked="0"/>
    </xf>
    <xf numFmtId="2" fontId="11" fillId="0" borderId="41" xfId="0" applyNumberFormat="1" applyFont="1" applyFill="1" applyBorder="1" applyAlignment="1" applyProtection="1">
      <alignment horizontal="center" vertical="center"/>
      <protection locked="0"/>
    </xf>
    <xf numFmtId="167" fontId="5" fillId="39" borderId="41" xfId="0" applyNumberFormat="1" applyFont="1" applyFill="1" applyBorder="1" applyAlignment="1" applyProtection="1">
      <alignment horizontal="left" vertical="center"/>
      <protection locked="0"/>
    </xf>
    <xf numFmtId="167" fontId="88" fillId="36" borderId="41" xfId="0" applyNumberFormat="1" applyFont="1" applyFill="1" applyBorder="1" applyAlignment="1" applyProtection="1">
      <alignment horizontal="center" vertical="center"/>
      <protection/>
    </xf>
    <xf numFmtId="167" fontId="89" fillId="37" borderId="41" xfId="0" applyNumberFormat="1" applyFont="1" applyFill="1" applyBorder="1" applyAlignment="1" applyProtection="1">
      <alignment horizontal="center" vertical="center"/>
      <protection/>
    </xf>
    <xf numFmtId="169" fontId="5" fillId="0" borderId="56" xfId="0" applyNumberFormat="1" applyFont="1" applyFill="1" applyBorder="1" applyAlignment="1" applyProtection="1">
      <alignment horizontal="left" vertical="center"/>
      <protection/>
    </xf>
    <xf numFmtId="169" fontId="88" fillId="36" borderId="16" xfId="0" applyNumberFormat="1" applyFont="1" applyFill="1" applyBorder="1" applyAlignment="1" applyProtection="1">
      <alignment horizontal="center" vertical="center"/>
      <protection/>
    </xf>
    <xf numFmtId="169" fontId="5" fillId="0" borderId="57" xfId="0" applyNumberFormat="1" applyFont="1" applyFill="1" applyBorder="1" applyAlignment="1" applyProtection="1">
      <alignment horizontal="left" vertical="center"/>
      <protection/>
    </xf>
    <xf numFmtId="169" fontId="88" fillId="36" borderId="27" xfId="0" applyNumberFormat="1" applyFont="1" applyFill="1" applyBorder="1" applyAlignment="1" applyProtection="1">
      <alignment horizontal="center" vertical="center"/>
      <protection/>
    </xf>
    <xf numFmtId="169" fontId="5" fillId="0" borderId="58" xfId="0" applyNumberFormat="1" applyFont="1" applyFill="1" applyBorder="1" applyAlignment="1" applyProtection="1">
      <alignment horizontal="left" vertical="center"/>
      <protection/>
    </xf>
    <xf numFmtId="169" fontId="5" fillId="0" borderId="59" xfId="0" applyNumberFormat="1" applyFont="1" applyFill="1" applyBorder="1" applyAlignment="1" applyProtection="1">
      <alignment horizontal="left" vertical="center"/>
      <protection/>
    </xf>
    <xf numFmtId="169" fontId="88" fillId="36" borderId="15" xfId="0" applyNumberFormat="1" applyFont="1" applyFill="1" applyBorder="1" applyAlignment="1" applyProtection="1">
      <alignment horizontal="center" vertical="center"/>
      <protection/>
    </xf>
    <xf numFmtId="169" fontId="88" fillId="36" borderId="10" xfId="0" applyNumberFormat="1" applyFont="1" applyFill="1" applyBorder="1" applyAlignment="1" applyProtection="1">
      <alignment horizontal="center" vertical="center"/>
      <protection/>
    </xf>
    <xf numFmtId="169" fontId="5" fillId="39" borderId="10" xfId="0" applyNumberFormat="1" applyFont="1" applyFill="1" applyBorder="1" applyAlignment="1" applyProtection="1">
      <alignment horizontal="left" vertical="center"/>
      <protection locked="0"/>
    </xf>
    <xf numFmtId="169" fontId="5" fillId="0" borderId="42" xfId="0" applyNumberFormat="1" applyFont="1" applyFill="1" applyBorder="1" applyAlignment="1" applyProtection="1">
      <alignment horizontal="left" vertical="center"/>
      <protection/>
    </xf>
    <xf numFmtId="169" fontId="88" fillId="36" borderId="42" xfId="0" applyNumberFormat="1" applyFont="1" applyFill="1" applyBorder="1" applyAlignment="1" applyProtection="1">
      <alignment horizontal="center" vertical="center"/>
      <protection/>
    </xf>
    <xf numFmtId="169" fontId="5" fillId="39" borderId="56" xfId="0" applyNumberFormat="1" applyFont="1" applyFill="1" applyBorder="1" applyAlignment="1" applyProtection="1">
      <alignment horizontal="left" vertical="center"/>
      <protection locked="0"/>
    </xf>
    <xf numFmtId="169" fontId="88" fillId="36" borderId="24" xfId="0" applyNumberFormat="1" applyFont="1" applyFill="1" applyBorder="1" applyAlignment="1" applyProtection="1">
      <alignment horizontal="center" vertical="center"/>
      <protection/>
    </xf>
    <xf numFmtId="169" fontId="12" fillId="0" borderId="60" xfId="0" applyNumberFormat="1" applyFont="1" applyFill="1" applyBorder="1" applyAlignment="1" applyProtection="1">
      <alignment horizontal="left" vertical="center"/>
      <protection locked="0"/>
    </xf>
    <xf numFmtId="169" fontId="12" fillId="0" borderId="60" xfId="0" applyNumberFormat="1" applyFont="1" applyFill="1" applyBorder="1" applyAlignment="1" applyProtection="1">
      <alignment horizontal="center" vertical="center"/>
      <protection locked="0"/>
    </xf>
    <xf numFmtId="169" fontId="5" fillId="0" borderId="10" xfId="0" applyNumberFormat="1" applyFont="1" applyFill="1" applyBorder="1" applyAlignment="1" applyProtection="1">
      <alignment horizontal="left" vertical="center"/>
      <protection/>
    </xf>
    <xf numFmtId="169" fontId="12" fillId="0" borderId="10" xfId="0" applyNumberFormat="1" applyFont="1" applyFill="1" applyBorder="1" applyAlignment="1" applyProtection="1">
      <alignment horizontal="left" vertical="center"/>
      <protection locked="0"/>
    </xf>
    <xf numFmtId="169" fontId="12" fillId="0" borderId="10" xfId="0" applyNumberFormat="1" applyFont="1" applyFill="1" applyBorder="1" applyAlignment="1" applyProtection="1">
      <alignment horizontal="center" vertical="center"/>
      <protection locked="0"/>
    </xf>
    <xf numFmtId="169" fontId="12" fillId="0" borderId="27" xfId="0" applyNumberFormat="1" applyFont="1" applyFill="1" applyBorder="1" applyAlignment="1" applyProtection="1">
      <alignment horizontal="left" vertical="center"/>
      <protection locked="0"/>
    </xf>
    <xf numFmtId="169" fontId="12" fillId="0" borderId="27" xfId="0" applyNumberFormat="1" applyFont="1" applyFill="1" applyBorder="1" applyAlignment="1" applyProtection="1">
      <alignment horizontal="center" vertical="center"/>
      <protection locked="0"/>
    </xf>
    <xf numFmtId="169" fontId="12" fillId="0" borderId="15" xfId="0" applyNumberFormat="1" applyFont="1" applyFill="1" applyBorder="1" applyAlignment="1" applyProtection="1">
      <alignment horizontal="left" vertical="center"/>
      <protection locked="0"/>
    </xf>
    <xf numFmtId="169" fontId="12" fillId="0" borderId="15" xfId="0" applyNumberFormat="1" applyFont="1" applyFill="1" applyBorder="1" applyAlignment="1" applyProtection="1">
      <alignment horizontal="center" vertical="center"/>
      <protection locked="0"/>
    </xf>
    <xf numFmtId="169" fontId="12" fillId="0" borderId="24" xfId="0" applyNumberFormat="1" applyFont="1" applyFill="1" applyBorder="1" applyAlignment="1" applyProtection="1">
      <alignment horizontal="left" vertical="center"/>
      <protection locked="0"/>
    </xf>
    <xf numFmtId="169" fontId="12" fillId="0" borderId="24" xfId="0" applyNumberFormat="1" applyFont="1" applyFill="1" applyBorder="1" applyAlignment="1" applyProtection="1">
      <alignment horizontal="center" vertical="center"/>
      <protection locked="0"/>
    </xf>
    <xf numFmtId="167" fontId="12" fillId="0" borderId="61" xfId="0" applyNumberFormat="1" applyFont="1" applyFill="1" applyBorder="1" applyAlignment="1" applyProtection="1">
      <alignment horizontal="center" vertical="center"/>
      <protection locked="0"/>
    </xf>
    <xf numFmtId="169" fontId="5" fillId="39" borderId="57" xfId="0" applyNumberFormat="1" applyFont="1" applyFill="1" applyBorder="1" applyAlignment="1" applyProtection="1">
      <alignment horizontal="left" vertical="center"/>
      <protection locked="0"/>
    </xf>
    <xf numFmtId="167" fontId="5" fillId="0" borderId="16" xfId="0" applyNumberFormat="1" applyFont="1" applyFill="1" applyBorder="1" applyAlignment="1" applyProtection="1">
      <alignment horizontal="center" vertical="center"/>
      <protection locked="0"/>
    </xf>
    <xf numFmtId="167" fontId="5" fillId="0" borderId="27" xfId="0" applyNumberFormat="1" applyFont="1" applyFill="1" applyBorder="1" applyAlignment="1" applyProtection="1">
      <alignment horizontal="center" vertical="center"/>
      <protection locked="0"/>
    </xf>
    <xf numFmtId="167" fontId="5" fillId="0" borderId="41" xfId="0" applyNumberFormat="1" applyFont="1" applyFill="1" applyBorder="1" applyAlignment="1" applyProtection="1">
      <alignment horizontal="left" vertical="center"/>
      <protection locked="0"/>
    </xf>
    <xf numFmtId="167" fontId="5" fillId="0" borderId="41" xfId="0" applyNumberFormat="1" applyFont="1" applyFill="1" applyBorder="1" applyAlignment="1" applyProtection="1">
      <alignment horizontal="center" vertical="center"/>
      <protection locked="0"/>
    </xf>
    <xf numFmtId="167" fontId="5" fillId="0" borderId="15" xfId="0" applyNumberFormat="1" applyFont="1" applyFill="1" applyBorder="1" applyAlignment="1" applyProtection="1">
      <alignment horizontal="center" vertical="center"/>
      <protection locked="0"/>
    </xf>
    <xf numFmtId="167" fontId="5" fillId="0" borderId="10" xfId="0" applyNumberFormat="1" applyFont="1" applyFill="1" applyBorder="1" applyAlignment="1" applyProtection="1">
      <alignment horizontal="center" vertical="center"/>
      <protection locked="0"/>
    </xf>
    <xf numFmtId="167" fontId="5" fillId="5" borderId="10" xfId="0" applyNumberFormat="1" applyFont="1" applyFill="1" applyBorder="1" applyAlignment="1" applyProtection="1">
      <alignment horizontal="left" vertical="center"/>
      <protection locked="0"/>
    </xf>
    <xf numFmtId="167" fontId="5" fillId="5" borderId="10" xfId="0" applyNumberFormat="1" applyFont="1" applyFill="1" applyBorder="1" applyAlignment="1" applyProtection="1">
      <alignment horizontal="center" vertical="center"/>
      <protection locked="0"/>
    </xf>
    <xf numFmtId="167" fontId="5" fillId="0" borderId="42" xfId="0" applyNumberFormat="1" applyFont="1" applyFill="1" applyBorder="1" applyAlignment="1" applyProtection="1">
      <alignment horizontal="center" vertical="center"/>
      <protection locked="0"/>
    </xf>
    <xf numFmtId="167" fontId="5" fillId="0" borderId="61" xfId="0" applyNumberFormat="1" applyFont="1" applyFill="1" applyBorder="1" applyAlignment="1" applyProtection="1">
      <alignment horizontal="center" vertical="center"/>
      <protection locked="0"/>
    </xf>
    <xf numFmtId="167" fontId="5" fillId="0" borderId="62" xfId="0" applyNumberFormat="1" applyFont="1" applyFill="1" applyBorder="1" applyAlignment="1" applyProtection="1">
      <alignment horizontal="center" vertical="center"/>
      <protection locked="0"/>
    </xf>
    <xf numFmtId="167" fontId="5" fillId="0" borderId="24" xfId="0" applyNumberFormat="1" applyFont="1" applyFill="1" applyBorder="1" applyAlignment="1" applyProtection="1">
      <alignment horizontal="left" vertical="center"/>
      <protection locked="0"/>
    </xf>
    <xf numFmtId="167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2" borderId="63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170" fontId="12" fillId="41" borderId="60" xfId="0" applyNumberFormat="1" applyFont="1" applyFill="1" applyBorder="1" applyAlignment="1" applyProtection="1">
      <alignment horizontal="left" vertical="center"/>
      <protection/>
    </xf>
    <xf numFmtId="170" fontId="12" fillId="0" borderId="60" xfId="0" applyNumberFormat="1" applyFont="1" applyFill="1" applyBorder="1" applyAlignment="1" applyProtection="1">
      <alignment horizontal="left" vertical="center"/>
      <protection/>
    </xf>
    <xf numFmtId="170" fontId="88" fillId="36" borderId="42" xfId="0" applyNumberFormat="1" applyFont="1" applyFill="1" applyBorder="1" applyAlignment="1" applyProtection="1">
      <alignment horizontal="center" vertical="center"/>
      <protection/>
    </xf>
    <xf numFmtId="170" fontId="12" fillId="0" borderId="56" xfId="0" applyNumberFormat="1" applyFont="1" applyFill="1" applyBorder="1" applyAlignment="1" applyProtection="1">
      <alignment horizontal="left" vertical="center"/>
      <protection/>
    </xf>
    <xf numFmtId="170" fontId="88" fillId="36" borderId="10" xfId="0" applyNumberFormat="1" applyFont="1" applyFill="1" applyBorder="1" applyAlignment="1" applyProtection="1">
      <alignment horizontal="center" vertical="center"/>
      <protection/>
    </xf>
    <xf numFmtId="170" fontId="88" fillId="36" borderId="15" xfId="0" applyNumberFormat="1" applyFont="1" applyFill="1" applyBorder="1" applyAlignment="1" applyProtection="1">
      <alignment horizontal="center" vertical="center"/>
      <protection/>
    </xf>
    <xf numFmtId="170" fontId="12" fillId="0" borderId="57" xfId="0" applyNumberFormat="1" applyFont="1" applyFill="1" applyBorder="1" applyAlignment="1" applyProtection="1">
      <alignment horizontal="left" vertical="center"/>
      <protection/>
    </xf>
    <xf numFmtId="170" fontId="88" fillId="36" borderId="27" xfId="0" applyNumberFormat="1" applyFont="1" applyFill="1" applyBorder="1" applyAlignment="1" applyProtection="1">
      <alignment horizontal="center" vertical="center"/>
      <protection/>
    </xf>
    <xf numFmtId="170" fontId="12" fillId="41" borderId="64" xfId="0" applyNumberFormat="1" applyFont="1" applyFill="1" applyBorder="1" applyAlignment="1" applyProtection="1">
      <alignment horizontal="left" vertical="center"/>
      <protection/>
    </xf>
    <xf numFmtId="170" fontId="12" fillId="0" borderId="64" xfId="0" applyNumberFormat="1" applyFont="1" applyFill="1" applyBorder="1" applyAlignment="1" applyProtection="1">
      <alignment horizontal="left" vertical="center"/>
      <protection/>
    </xf>
    <xf numFmtId="170" fontId="88" fillId="36" borderId="16" xfId="0" applyNumberFormat="1" applyFont="1" applyFill="1" applyBorder="1" applyAlignment="1" applyProtection="1">
      <alignment horizontal="center" vertical="center"/>
      <protection/>
    </xf>
    <xf numFmtId="2" fontId="11" fillId="0" borderId="10" xfId="0" applyNumberFormat="1" applyFont="1" applyFill="1" applyBorder="1" applyAlignment="1" applyProtection="1">
      <alignment horizontal="center" vertical="center"/>
      <protection/>
    </xf>
    <xf numFmtId="0" fontId="90" fillId="0" borderId="26" xfId="0" applyFont="1" applyBorder="1" applyAlignment="1">
      <alignment/>
    </xf>
    <xf numFmtId="2" fontId="11" fillId="0" borderId="27" xfId="0" applyNumberFormat="1" applyFont="1" applyFill="1" applyBorder="1" applyAlignment="1" applyProtection="1">
      <alignment horizontal="center" vertical="center"/>
      <protection/>
    </xf>
    <xf numFmtId="2" fontId="4" fillId="13" borderId="65" xfId="0" applyNumberFormat="1" applyFont="1" applyFill="1" applyBorder="1" applyAlignment="1">
      <alignment horizontal="center" vertical="center"/>
    </xf>
    <xf numFmtId="2" fontId="4" fillId="13" borderId="66" xfId="0" applyNumberFormat="1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 applyProtection="1">
      <alignment horizontal="center" vertical="center" textRotation="135"/>
      <protection locked="0"/>
    </xf>
    <xf numFmtId="0" fontId="6" fillId="0" borderId="18" xfId="0" applyNumberFormat="1" applyFont="1" applyFill="1" applyBorder="1" applyAlignment="1" applyProtection="1">
      <alignment horizontal="center" vertical="center" textRotation="135"/>
      <protection locked="0"/>
    </xf>
    <xf numFmtId="0" fontId="12" fillId="0" borderId="43" xfId="0" applyFont="1" applyFill="1" applyBorder="1" applyAlignment="1" applyProtection="1">
      <alignment horizontal="center" vertical="center" textRotation="180"/>
      <protection locked="0"/>
    </xf>
    <xf numFmtId="0" fontId="12" fillId="0" borderId="18" xfId="0" applyFont="1" applyFill="1" applyBorder="1" applyAlignment="1" applyProtection="1">
      <alignment horizontal="center" vertical="center" textRotation="180"/>
      <protection locked="0"/>
    </xf>
    <xf numFmtId="1" fontId="11" fillId="38" borderId="43" xfId="0" applyNumberFormat="1" applyFont="1" applyFill="1" applyBorder="1" applyAlignment="1" applyProtection="1">
      <alignment horizontal="center" vertical="center"/>
      <protection locked="0"/>
    </xf>
    <xf numFmtId="1" fontId="11" fillId="38" borderId="18" xfId="0" applyNumberFormat="1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>
      <alignment horizontal="center" vertical="center"/>
    </xf>
    <xf numFmtId="0" fontId="7" fillId="33" borderId="40" xfId="0" applyFont="1" applyFill="1" applyBorder="1" applyAlignment="1" applyProtection="1">
      <alignment horizontal="center" vertical="center"/>
      <protection/>
    </xf>
    <xf numFmtId="0" fontId="70" fillId="0" borderId="0" xfId="52">
      <alignment/>
      <protection/>
    </xf>
    <xf numFmtId="0" fontId="91" fillId="0" borderId="0" xfId="52" applyFont="1" applyAlignment="1">
      <alignment horizontal="center"/>
      <protection/>
    </xf>
    <xf numFmtId="0" fontId="70" fillId="0" borderId="0" xfId="52" applyAlignment="1">
      <alignment horizontal="center"/>
      <protection/>
    </xf>
    <xf numFmtId="0" fontId="92" fillId="0" borderId="0" xfId="52" applyFont="1" applyAlignment="1">
      <alignment horizontal="center"/>
      <protection/>
    </xf>
    <xf numFmtId="45" fontId="24" fillId="0" borderId="0" xfId="52" applyNumberFormat="1" applyFont="1">
      <alignment/>
      <protection/>
    </xf>
    <xf numFmtId="46" fontId="70" fillId="0" borderId="0" xfId="52" applyNumberFormat="1">
      <alignment/>
      <protection/>
    </xf>
    <xf numFmtId="0" fontId="70" fillId="0" borderId="0" xfId="52" applyFont="1">
      <alignment/>
      <protection/>
    </xf>
    <xf numFmtId="0" fontId="70" fillId="0" borderId="0" xfId="52" applyFill="1">
      <alignment/>
      <protection/>
    </xf>
    <xf numFmtId="0" fontId="31" fillId="0" borderId="0" xfId="52" applyFont="1">
      <alignment/>
      <protection/>
    </xf>
    <xf numFmtId="46" fontId="12" fillId="0" borderId="69" xfId="52" applyNumberFormat="1" applyFont="1" applyFill="1" applyBorder="1" applyAlignment="1" applyProtection="1">
      <alignment horizontal="center" vertical="center"/>
      <protection locked="0"/>
    </xf>
    <xf numFmtId="0" fontId="93" fillId="0" borderId="70" xfId="52" applyFont="1" applyFill="1" applyBorder="1" applyProtection="1">
      <alignment/>
      <protection/>
    </xf>
    <xf numFmtId="0" fontId="93" fillId="0" borderId="71" xfId="52" applyFont="1" applyFill="1" applyBorder="1" applyProtection="1">
      <alignment/>
      <protection/>
    </xf>
    <xf numFmtId="0" fontId="11" fillId="0" borderId="71" xfId="52" applyNumberFormat="1" applyFont="1" applyFill="1" applyBorder="1" applyAlignment="1" applyProtection="1">
      <alignment horizontal="center" vertical="center"/>
      <protection locked="0"/>
    </xf>
    <xf numFmtId="0" fontId="70" fillId="0" borderId="69" xfId="52" applyBorder="1" applyAlignment="1">
      <alignment horizontal="center"/>
      <protection/>
    </xf>
    <xf numFmtId="0" fontId="21" fillId="0" borderId="71" xfId="52" applyFont="1" applyFill="1" applyBorder="1" applyAlignment="1">
      <alignment horizontal="center" vertical="center"/>
      <protection/>
    </xf>
    <xf numFmtId="0" fontId="21" fillId="42" borderId="69" xfId="52" applyFont="1" applyFill="1" applyBorder="1" applyAlignment="1">
      <alignment horizontal="center" vertical="center"/>
      <protection/>
    </xf>
    <xf numFmtId="46" fontId="31" fillId="0" borderId="0" xfId="52" applyNumberFormat="1" applyFont="1">
      <alignment/>
      <protection/>
    </xf>
    <xf numFmtId="0" fontId="33" fillId="0" borderId="31" xfId="52" applyFont="1" applyBorder="1" applyAlignment="1">
      <alignment horizontal="center"/>
      <protection/>
    </xf>
    <xf numFmtId="0" fontId="27" fillId="11" borderId="72" xfId="52" applyFont="1" applyFill="1" applyBorder="1" applyAlignment="1">
      <alignment horizontal="center" vertical="center" wrapText="1"/>
      <protection/>
    </xf>
    <xf numFmtId="0" fontId="22" fillId="0" borderId="73" xfId="52" applyFont="1" applyFill="1" applyBorder="1" applyProtection="1">
      <alignment/>
      <protection/>
    </xf>
    <xf numFmtId="0" fontId="22" fillId="0" borderId="71" xfId="52" applyFont="1" applyFill="1" applyBorder="1" applyProtection="1">
      <alignment/>
      <protection/>
    </xf>
    <xf numFmtId="0" fontId="11" fillId="0" borderId="72" xfId="52" applyNumberFormat="1" applyFont="1" applyFill="1" applyBorder="1" applyAlignment="1" applyProtection="1">
      <alignment horizontal="center" vertical="center"/>
      <protection locked="0"/>
    </xf>
    <xf numFmtId="0" fontId="70" fillId="0" borderId="72" xfId="52" applyBorder="1" applyAlignment="1">
      <alignment horizontal="center"/>
      <protection/>
    </xf>
    <xf numFmtId="0" fontId="21" fillId="0" borderId="48" xfId="52" applyFont="1" applyFill="1" applyBorder="1" applyAlignment="1">
      <alignment horizontal="center" vertical="center"/>
      <protection/>
    </xf>
    <xf numFmtId="46" fontId="12" fillId="0" borderId="74" xfId="52" applyNumberFormat="1" applyFont="1" applyFill="1" applyBorder="1" applyAlignment="1" applyProtection="1">
      <alignment horizontal="center" vertical="center"/>
      <protection locked="0"/>
    </xf>
    <xf numFmtId="0" fontId="27" fillId="11" borderId="66" xfId="52" applyFont="1" applyFill="1" applyBorder="1" applyAlignment="1">
      <alignment horizontal="center" vertical="center" wrapText="1"/>
      <protection/>
    </xf>
    <xf numFmtId="0" fontId="11" fillId="0" borderId="66" xfId="52" applyNumberFormat="1" applyFont="1" applyFill="1" applyBorder="1" applyAlignment="1" applyProtection="1">
      <alignment horizontal="center" vertical="center"/>
      <protection locked="0"/>
    </xf>
    <xf numFmtId="0" fontId="70" fillId="0" borderId="66" xfId="52" applyBorder="1" applyAlignment="1">
      <alignment horizontal="center"/>
      <protection/>
    </xf>
    <xf numFmtId="0" fontId="21" fillId="0" borderId="69" xfId="52" applyFont="1" applyFill="1" applyBorder="1" applyAlignment="1">
      <alignment horizontal="center" vertical="center"/>
      <protection/>
    </xf>
    <xf numFmtId="0" fontId="94" fillId="0" borderId="0" xfId="52" applyFont="1" applyAlignment="1">
      <alignment horizontal="center"/>
      <protection/>
    </xf>
    <xf numFmtId="0" fontId="27" fillId="11" borderId="65" xfId="52" applyFont="1" applyFill="1" applyBorder="1" applyAlignment="1">
      <alignment horizontal="center" vertical="center" wrapText="1"/>
      <protection/>
    </xf>
    <xf numFmtId="0" fontId="22" fillId="0" borderId="47" xfId="52" applyFont="1" applyFill="1" applyBorder="1" applyProtection="1">
      <alignment/>
      <protection/>
    </xf>
    <xf numFmtId="0" fontId="11" fillId="0" borderId="74" xfId="52" applyNumberFormat="1" applyFont="1" applyFill="1" applyBorder="1" applyAlignment="1" applyProtection="1">
      <alignment horizontal="center" vertical="center"/>
      <protection locked="0"/>
    </xf>
    <xf numFmtId="0" fontId="70" fillId="0" borderId="74" xfId="52" applyBorder="1" applyAlignment="1">
      <alignment horizontal="center"/>
      <protection/>
    </xf>
    <xf numFmtId="0" fontId="27" fillId="11" borderId="75" xfId="52" applyFont="1" applyFill="1" applyBorder="1" applyAlignment="1">
      <alignment horizontal="center" vertical="center" wrapText="1"/>
      <protection/>
    </xf>
    <xf numFmtId="0" fontId="21" fillId="0" borderId="46" xfId="52" applyFont="1" applyFill="1" applyBorder="1" applyAlignment="1">
      <alignment horizontal="center" vertical="center"/>
      <protection/>
    </xf>
    <xf numFmtId="0" fontId="27" fillId="11" borderId="74" xfId="52" applyFont="1" applyFill="1" applyBorder="1" applyAlignment="1">
      <alignment horizontal="center" vertical="center" wrapText="1"/>
      <protection/>
    </xf>
    <xf numFmtId="46" fontId="12" fillId="0" borderId="72" xfId="52" applyNumberFormat="1" applyFont="1" applyFill="1" applyBorder="1" applyAlignment="1" applyProtection="1">
      <alignment horizontal="center" vertical="center"/>
      <protection locked="0"/>
    </xf>
    <xf numFmtId="0" fontId="93" fillId="0" borderId="44" xfId="52" applyFont="1" applyFill="1" applyBorder="1" applyProtection="1">
      <alignment/>
      <protection/>
    </xf>
    <xf numFmtId="0" fontId="93" fillId="0" borderId="48" xfId="52" applyFont="1" applyFill="1" applyBorder="1" applyProtection="1">
      <alignment/>
      <protection/>
    </xf>
    <xf numFmtId="0" fontId="11" fillId="0" borderId="48" xfId="52" applyNumberFormat="1" applyFont="1" applyFill="1" applyBorder="1" applyAlignment="1" applyProtection="1">
      <alignment horizontal="center" vertical="center"/>
      <protection locked="0"/>
    </xf>
    <xf numFmtId="46" fontId="12" fillId="0" borderId="66" xfId="52" applyNumberFormat="1" applyFont="1" applyFill="1" applyBorder="1" applyAlignment="1" applyProtection="1">
      <alignment horizontal="center" vertical="center"/>
      <protection locked="0"/>
    </xf>
    <xf numFmtId="0" fontId="93" fillId="0" borderId="0" xfId="52" applyFont="1" applyFill="1" applyBorder="1" applyProtection="1">
      <alignment/>
      <protection/>
    </xf>
    <xf numFmtId="0" fontId="93" fillId="0" borderId="68" xfId="52" applyFont="1" applyFill="1" applyBorder="1" applyProtection="1">
      <alignment/>
      <protection/>
    </xf>
    <xf numFmtId="0" fontId="11" fillId="0" borderId="68" xfId="52" applyNumberFormat="1" applyFont="1" applyFill="1" applyBorder="1" applyAlignment="1" applyProtection="1">
      <alignment horizontal="center" vertical="center"/>
      <protection locked="0"/>
    </xf>
    <xf numFmtId="0" fontId="95" fillId="0" borderId="0" xfId="52" applyFont="1" applyAlignment="1">
      <alignment horizontal="center"/>
      <protection/>
    </xf>
    <xf numFmtId="0" fontId="93" fillId="0" borderId="47" xfId="52" applyFont="1" applyFill="1" applyBorder="1" applyProtection="1">
      <alignment/>
      <protection/>
    </xf>
    <xf numFmtId="0" fontId="93" fillId="0" borderId="46" xfId="52" applyFont="1" applyFill="1" applyBorder="1" applyProtection="1">
      <alignment/>
      <protection/>
    </xf>
    <xf numFmtId="0" fontId="11" fillId="0" borderId="46" xfId="52" applyNumberFormat="1" applyFont="1" applyFill="1" applyBorder="1" applyAlignment="1" applyProtection="1">
      <alignment horizontal="center" vertical="center"/>
      <protection locked="0"/>
    </xf>
    <xf numFmtId="46" fontId="96" fillId="0" borderId="72" xfId="52" applyNumberFormat="1" applyFont="1" applyFill="1" applyBorder="1" applyAlignment="1" applyProtection="1">
      <alignment horizontal="center" vertical="center"/>
      <protection locked="0"/>
    </xf>
    <xf numFmtId="0" fontId="27" fillId="11" borderId="0" xfId="52" applyFont="1" applyFill="1" applyBorder="1" applyAlignment="1">
      <alignment horizontal="center" vertical="center" wrapText="1"/>
      <protection/>
    </xf>
    <xf numFmtId="0" fontId="11" fillId="0" borderId="76" xfId="52" applyNumberFormat="1" applyFont="1" applyFill="1" applyBorder="1" applyAlignment="1" applyProtection="1">
      <alignment horizontal="center" vertical="center"/>
      <protection locked="0"/>
    </xf>
    <xf numFmtId="0" fontId="11" fillId="0" borderId="77" xfId="52" applyNumberFormat="1" applyFont="1" applyFill="1" applyBorder="1" applyAlignment="1" applyProtection="1">
      <alignment horizontal="center" vertical="center"/>
      <protection locked="0"/>
    </xf>
    <xf numFmtId="0" fontId="11" fillId="0" borderId="78" xfId="52" applyNumberFormat="1" applyFont="1" applyFill="1" applyBorder="1" applyAlignment="1" applyProtection="1">
      <alignment horizontal="center" vertical="center"/>
      <protection locked="0"/>
    </xf>
    <xf numFmtId="21" fontId="12" fillId="0" borderId="66" xfId="52" applyNumberFormat="1" applyFont="1" applyFill="1" applyBorder="1" applyAlignment="1" applyProtection="1">
      <alignment horizontal="center" vertical="center"/>
      <protection locked="0"/>
    </xf>
    <xf numFmtId="0" fontId="97" fillId="0" borderId="0" xfId="52" applyFont="1" applyAlignment="1">
      <alignment horizontal="center"/>
      <protection/>
    </xf>
    <xf numFmtId="0" fontId="93" fillId="0" borderId="37" xfId="52" applyFont="1" applyFill="1" applyBorder="1" applyProtection="1">
      <alignment/>
      <protection/>
    </xf>
    <xf numFmtId="0" fontId="93" fillId="0" borderId="33" xfId="52" applyFont="1" applyFill="1" applyBorder="1" applyProtection="1">
      <alignment/>
      <protection/>
    </xf>
    <xf numFmtId="0" fontId="93" fillId="0" borderId="39" xfId="52" applyFont="1" applyFill="1" applyBorder="1" applyProtection="1">
      <alignment/>
      <protection/>
    </xf>
    <xf numFmtId="46" fontId="12" fillId="0" borderId="79" xfId="52" applyNumberFormat="1" applyFont="1" applyFill="1" applyBorder="1" applyAlignment="1" applyProtection="1">
      <alignment horizontal="center" vertical="center"/>
      <protection locked="0"/>
    </xf>
    <xf numFmtId="46" fontId="12" fillId="0" borderId="80" xfId="52" applyNumberFormat="1" applyFont="1" applyFill="1" applyBorder="1" applyAlignment="1" applyProtection="1">
      <alignment horizontal="center" vertical="center"/>
      <protection locked="0"/>
    </xf>
    <xf numFmtId="46" fontId="12" fillId="0" borderId="81" xfId="52" applyNumberFormat="1" applyFont="1" applyFill="1" applyBorder="1" applyAlignment="1" applyProtection="1">
      <alignment horizontal="center" vertical="center"/>
      <protection locked="0"/>
    </xf>
    <xf numFmtId="46" fontId="12" fillId="0" borderId="82" xfId="52" applyNumberFormat="1" applyFont="1" applyFill="1" applyBorder="1" applyAlignment="1" applyProtection="1">
      <alignment horizontal="center" vertical="center"/>
      <protection locked="0"/>
    </xf>
    <xf numFmtId="46" fontId="12" fillId="0" borderId="83" xfId="52" applyNumberFormat="1" applyFont="1" applyFill="1" applyBorder="1" applyAlignment="1" applyProtection="1">
      <alignment horizontal="center" vertical="center"/>
      <protection locked="0"/>
    </xf>
    <xf numFmtId="46" fontId="12" fillId="0" borderId="84" xfId="52" applyNumberFormat="1" applyFont="1" applyFill="1" applyBorder="1" applyAlignment="1" applyProtection="1">
      <alignment horizontal="center" vertical="center"/>
      <protection locked="0"/>
    </xf>
    <xf numFmtId="0" fontId="70" fillId="0" borderId="39" xfId="52" applyBorder="1" applyAlignment="1">
      <alignment horizontal="center"/>
      <protection/>
    </xf>
    <xf numFmtId="0" fontId="92" fillId="0" borderId="69" xfId="52" applyFont="1" applyBorder="1" applyAlignment="1">
      <alignment horizontal="center"/>
      <protection/>
    </xf>
    <xf numFmtId="0" fontId="70" fillId="0" borderId="70" xfId="52" applyBorder="1" applyAlignment="1">
      <alignment horizontal="center"/>
      <protection/>
    </xf>
    <xf numFmtId="0" fontId="70" fillId="0" borderId="0" xfId="52" applyBorder="1" applyAlignment="1">
      <alignment horizontal="center"/>
      <protection/>
    </xf>
    <xf numFmtId="0" fontId="98" fillId="0" borderId="0" xfId="52" applyFont="1" applyFill="1" applyBorder="1" applyAlignment="1">
      <alignment horizontal="center" vertical="center"/>
      <protection/>
    </xf>
    <xf numFmtId="0" fontId="99" fillId="0" borderId="0" xfId="52" applyFont="1" applyBorder="1" applyAlignment="1">
      <alignment horizontal="center"/>
      <protection/>
    </xf>
    <xf numFmtId="0" fontId="40" fillId="0" borderId="0" xfId="52" applyFont="1" applyFill="1" applyBorder="1" applyAlignment="1">
      <alignment horizontal="center" vertical="center"/>
      <protection/>
    </xf>
    <xf numFmtId="0" fontId="70" fillId="0" borderId="66" xfId="52" applyFont="1" applyBorder="1" applyAlignment="1">
      <alignment horizontal="center"/>
      <protection/>
    </xf>
    <xf numFmtId="0" fontId="100" fillId="0" borderId="85" xfId="52" applyFont="1" applyBorder="1" applyAlignment="1">
      <alignment horizontal="center"/>
      <protection/>
    </xf>
    <xf numFmtId="0" fontId="101" fillId="0" borderId="86" xfId="52" applyFont="1" applyBorder="1" applyAlignment="1">
      <alignment horizontal="center"/>
      <protection/>
    </xf>
    <xf numFmtId="0" fontId="102" fillId="0" borderId="86" xfId="52" applyFont="1" applyBorder="1" applyAlignment="1">
      <alignment horizontal="center"/>
      <protection/>
    </xf>
    <xf numFmtId="0" fontId="102" fillId="0" borderId="87" xfId="52" applyFont="1" applyBorder="1" applyAlignment="1">
      <alignment horizontal="center"/>
      <protection/>
    </xf>
    <xf numFmtId="0" fontId="85" fillId="0" borderId="88" xfId="52" applyFont="1" applyBorder="1">
      <alignment/>
      <protection/>
    </xf>
    <xf numFmtId="0" fontId="25" fillId="0" borderId="88" xfId="52" applyFont="1" applyFill="1" applyBorder="1" applyAlignment="1">
      <alignment horizontal="center" vertical="center"/>
      <protection/>
    </xf>
    <xf numFmtId="0" fontId="103" fillId="0" borderId="89" xfId="52" applyFont="1" applyFill="1" applyBorder="1">
      <alignment/>
      <protection/>
    </xf>
    <xf numFmtId="0" fontId="25" fillId="0" borderId="87" xfId="52" applyFont="1" applyFill="1" applyBorder="1" applyAlignment="1">
      <alignment horizontal="center" vertical="center"/>
      <protection/>
    </xf>
    <xf numFmtId="0" fontId="85" fillId="0" borderId="85" xfId="52" applyFont="1" applyBorder="1" applyAlignment="1">
      <alignment horizontal="center"/>
      <protection/>
    </xf>
    <xf numFmtId="0" fontId="70" fillId="0" borderId="90" xfId="52" applyBorder="1" applyAlignment="1">
      <alignment horizontal="center"/>
      <protection/>
    </xf>
    <xf numFmtId="0" fontId="92" fillId="0" borderId="91" xfId="52" applyFont="1" applyBorder="1" applyAlignment="1">
      <alignment horizontal="center"/>
      <protection/>
    </xf>
    <xf numFmtId="0" fontId="85" fillId="0" borderId="91" xfId="52" applyFont="1" applyBorder="1" applyAlignment="1">
      <alignment horizontal="center"/>
      <protection/>
    </xf>
    <xf numFmtId="0" fontId="85" fillId="0" borderId="92" xfId="52" applyFont="1" applyBorder="1" applyAlignment="1">
      <alignment horizontal="center"/>
      <protection/>
    </xf>
    <xf numFmtId="0" fontId="85" fillId="0" borderId="93" xfId="52" applyFont="1" applyBorder="1">
      <alignment/>
      <protection/>
    </xf>
    <xf numFmtId="0" fontId="25" fillId="0" borderId="93" xfId="52" applyFont="1" applyFill="1" applyBorder="1" applyAlignment="1">
      <alignment horizontal="center" vertical="center"/>
      <protection/>
    </xf>
    <xf numFmtId="0" fontId="103" fillId="0" borderId="94" xfId="52" applyFont="1" applyBorder="1">
      <alignment/>
      <protection/>
    </xf>
    <xf numFmtId="0" fontId="25" fillId="0" borderId="92" xfId="52" applyFont="1" applyFill="1" applyBorder="1" applyAlignment="1">
      <alignment horizontal="center" vertical="center"/>
      <protection/>
    </xf>
    <xf numFmtId="0" fontId="85" fillId="0" borderId="90" xfId="52" applyFont="1" applyBorder="1" applyAlignment="1">
      <alignment horizontal="center"/>
      <protection/>
    </xf>
    <xf numFmtId="0" fontId="104" fillId="0" borderId="90" xfId="52" applyFont="1" applyBorder="1" applyAlignment="1">
      <alignment horizontal="center"/>
      <protection/>
    </xf>
    <xf numFmtId="0" fontId="105" fillId="0" borderId="91" xfId="52" applyFont="1" applyBorder="1" applyAlignment="1">
      <alignment horizontal="center"/>
      <protection/>
    </xf>
    <xf numFmtId="0" fontId="106" fillId="0" borderId="91" xfId="52" applyFont="1" applyBorder="1" applyAlignment="1">
      <alignment horizontal="center"/>
      <protection/>
    </xf>
    <xf numFmtId="0" fontId="106" fillId="0" borderId="92" xfId="52" applyFont="1" applyBorder="1" applyAlignment="1">
      <alignment horizontal="center"/>
      <protection/>
    </xf>
    <xf numFmtId="0" fontId="103" fillId="0" borderId="93" xfId="52" applyFont="1" applyBorder="1">
      <alignment/>
      <protection/>
    </xf>
    <xf numFmtId="0" fontId="85" fillId="0" borderId="94" xfId="52" applyFont="1" applyBorder="1">
      <alignment/>
      <protection/>
    </xf>
    <xf numFmtId="0" fontId="72" fillId="0" borderId="90" xfId="52" applyFont="1" applyBorder="1" applyAlignment="1">
      <alignment horizontal="center"/>
      <protection/>
    </xf>
    <xf numFmtId="0" fontId="107" fillId="0" borderId="91" xfId="52" applyFont="1" applyBorder="1" applyAlignment="1">
      <alignment horizontal="center"/>
      <protection/>
    </xf>
    <xf numFmtId="0" fontId="103" fillId="0" borderId="91" xfId="52" applyFont="1" applyBorder="1" applyAlignment="1">
      <alignment horizontal="center"/>
      <protection/>
    </xf>
    <xf numFmtId="0" fontId="103" fillId="0" borderId="92" xfId="52" applyFont="1" applyBorder="1" applyAlignment="1">
      <alignment horizontal="center"/>
      <protection/>
    </xf>
    <xf numFmtId="0" fontId="103" fillId="0" borderId="95" xfId="52" applyFont="1" applyBorder="1">
      <alignment/>
      <protection/>
    </xf>
    <xf numFmtId="0" fontId="25" fillId="0" borderId="95" xfId="52" applyFont="1" applyFill="1" applyBorder="1" applyAlignment="1">
      <alignment horizontal="center" vertical="center"/>
      <protection/>
    </xf>
    <xf numFmtId="0" fontId="85" fillId="0" borderId="96" xfId="52" applyFont="1" applyBorder="1">
      <alignment/>
      <protection/>
    </xf>
    <xf numFmtId="0" fontId="25" fillId="0" borderId="97" xfId="52" applyFont="1" applyFill="1" applyBorder="1" applyAlignment="1">
      <alignment horizontal="center" vertical="center"/>
      <protection/>
    </xf>
    <xf numFmtId="0" fontId="85" fillId="0" borderId="98" xfId="52" applyFont="1" applyBorder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108" fillId="0" borderId="98" xfId="52" applyFont="1" applyBorder="1" applyAlignment="1">
      <alignment horizontal="center"/>
      <protection/>
    </xf>
    <xf numFmtId="0" fontId="109" fillId="0" borderId="99" xfId="52" applyFont="1" applyBorder="1" applyAlignment="1">
      <alignment horizontal="center"/>
      <protection/>
    </xf>
    <xf numFmtId="0" fontId="110" fillId="0" borderId="99" xfId="52" applyFont="1" applyBorder="1" applyAlignment="1">
      <alignment horizontal="center"/>
      <protection/>
    </xf>
    <xf numFmtId="0" fontId="110" fillId="0" borderId="97" xfId="52" applyFont="1" applyBorder="1" applyAlignment="1">
      <alignment horizontal="center"/>
      <protection/>
    </xf>
    <xf numFmtId="0" fontId="33" fillId="0" borderId="32" xfId="52" applyFont="1" applyBorder="1" applyAlignment="1">
      <alignment horizontal="center"/>
      <protection/>
    </xf>
    <xf numFmtId="0" fontId="4" fillId="0" borderId="31" xfId="52" applyFont="1" applyBorder="1" applyAlignment="1">
      <alignment horizontal="center"/>
      <protection/>
    </xf>
    <xf numFmtId="0" fontId="33" fillId="0" borderId="30" xfId="52" applyFont="1" applyBorder="1" applyAlignment="1">
      <alignment horizontal="center"/>
      <protection/>
    </xf>
    <xf numFmtId="0" fontId="4" fillId="0" borderId="0" xfId="52" applyFont="1" applyFill="1" applyBorder="1" applyAlignment="1">
      <alignment horizontal="center"/>
      <protection/>
    </xf>
    <xf numFmtId="1" fontId="6" fillId="0" borderId="100" xfId="0" applyNumberFormat="1" applyFont="1" applyFill="1" applyBorder="1" applyAlignment="1" applyProtection="1">
      <alignment horizontal="right" vertical="center"/>
      <protection/>
    </xf>
    <xf numFmtId="167" fontId="89" fillId="38" borderId="101" xfId="0" applyNumberFormat="1" applyFont="1" applyFill="1" applyBorder="1" applyAlignment="1" applyProtection="1">
      <alignment horizontal="center" vertical="center"/>
      <protection/>
    </xf>
    <xf numFmtId="171" fontId="88" fillId="36" borderId="35" xfId="0" applyNumberFormat="1" applyFont="1" applyFill="1" applyBorder="1" applyAlignment="1" applyProtection="1">
      <alignment horizontal="center" vertical="center"/>
      <protection/>
    </xf>
    <xf numFmtId="171" fontId="5" fillId="0" borderId="102" xfId="0" applyNumberFormat="1" applyFont="1" applyFill="1" applyBorder="1" applyAlignment="1" applyProtection="1">
      <alignment horizontal="left" vertical="center"/>
      <protection/>
    </xf>
    <xf numFmtId="171" fontId="5" fillId="0" borderId="103" xfId="0" applyNumberFormat="1" applyFont="1" applyFill="1" applyBorder="1" applyAlignment="1" applyProtection="1">
      <alignment horizontal="left" vertical="center"/>
      <protection/>
    </xf>
    <xf numFmtId="167" fontId="89" fillId="37" borderId="31" xfId="0" applyNumberFormat="1" applyFont="1" applyFill="1" applyBorder="1" applyAlignment="1" applyProtection="1">
      <alignment horizontal="center" vertical="center"/>
      <protection/>
    </xf>
    <xf numFmtId="167" fontId="88" fillId="36" borderId="35" xfId="0" applyNumberFormat="1" applyFont="1" applyFill="1" applyBorder="1" applyAlignment="1" applyProtection="1">
      <alignment horizontal="center" vertical="center"/>
      <protection/>
    </xf>
    <xf numFmtId="167" fontId="5" fillId="0" borderId="31" xfId="0" applyNumberFormat="1" applyFont="1" applyFill="1" applyBorder="1" applyAlignment="1" applyProtection="1">
      <alignment horizontal="center" vertical="center"/>
      <protection locked="0"/>
    </xf>
    <xf numFmtId="167" fontId="5" fillId="0" borderId="31" xfId="0" applyNumberFormat="1" applyFont="1" applyFill="1" applyBorder="1" applyAlignment="1" applyProtection="1">
      <alignment horizontal="left" vertical="center"/>
      <protection locked="0"/>
    </xf>
    <xf numFmtId="167" fontId="88" fillId="36" borderId="31" xfId="0" applyNumberFormat="1" applyFont="1" applyFill="1" applyBorder="1" applyAlignment="1" applyProtection="1">
      <alignment horizontal="center" vertical="center"/>
      <protection/>
    </xf>
    <xf numFmtId="167" fontId="5" fillId="5" borderId="31" xfId="0" applyNumberFormat="1" applyFont="1" applyFill="1" applyBorder="1" applyAlignment="1" applyProtection="1">
      <alignment horizontal="left" vertical="center"/>
      <protection locked="0"/>
    </xf>
    <xf numFmtId="2" fontId="11" fillId="0" borderId="31" xfId="0" applyNumberFormat="1" applyFont="1" applyFill="1" applyBorder="1" applyAlignment="1" applyProtection="1">
      <alignment horizontal="center" vertical="center"/>
      <protection locked="0"/>
    </xf>
    <xf numFmtId="0" fontId="12" fillId="0" borderId="31" xfId="0" applyNumberFormat="1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 applyProtection="1">
      <alignment vertical="center"/>
      <protection locked="0"/>
    </xf>
    <xf numFmtId="0" fontId="6" fillId="0" borderId="99" xfId="0" applyNumberFormat="1" applyFont="1" applyFill="1" applyBorder="1" applyAlignment="1" applyProtection="1">
      <alignment horizontal="center" vertical="center"/>
      <protection locked="0"/>
    </xf>
    <xf numFmtId="1" fontId="11" fillId="38" borderId="31" xfId="0" applyNumberFormat="1" applyFont="1" applyFill="1" applyBorder="1" applyAlignment="1" applyProtection="1">
      <alignment horizontal="center" vertical="center"/>
      <protection locked="0"/>
    </xf>
    <xf numFmtId="0" fontId="11" fillId="37" borderId="31" xfId="0" applyFont="1" applyFill="1" applyBorder="1" applyAlignment="1" applyProtection="1">
      <alignment horizontal="center" vertical="center"/>
      <protection locked="0"/>
    </xf>
    <xf numFmtId="0" fontId="11" fillId="2" borderId="52" xfId="0" applyFont="1" applyFill="1" applyBorder="1" applyAlignment="1" applyProtection="1" quotePrefix="1">
      <alignment horizontal="center" vertical="center"/>
      <protection locked="0"/>
    </xf>
    <xf numFmtId="1" fontId="6" fillId="0" borderId="104" xfId="0" applyNumberFormat="1" applyFont="1" applyFill="1" applyBorder="1" applyAlignment="1" applyProtection="1">
      <alignment horizontal="right" vertical="center"/>
      <protection/>
    </xf>
    <xf numFmtId="167" fontId="89" fillId="38" borderId="105" xfId="0" applyNumberFormat="1" applyFont="1" applyFill="1" applyBorder="1" applyAlignment="1" applyProtection="1">
      <alignment horizontal="center" vertical="center"/>
      <protection/>
    </xf>
    <xf numFmtId="171" fontId="88" fillId="36" borderId="27" xfId="0" applyNumberFormat="1" applyFont="1" applyFill="1" applyBorder="1" applyAlignment="1" applyProtection="1">
      <alignment horizontal="center" vertical="center"/>
      <protection/>
    </xf>
    <xf numFmtId="171" fontId="5" fillId="0" borderId="57" xfId="0" applyNumberFormat="1" applyFont="1" applyFill="1" applyBorder="1" applyAlignment="1" applyProtection="1">
      <alignment horizontal="left" vertical="center"/>
      <protection/>
    </xf>
    <xf numFmtId="1" fontId="6" fillId="0" borderId="106" xfId="0" applyNumberFormat="1" applyFont="1" applyFill="1" applyBorder="1" applyAlignment="1" applyProtection="1">
      <alignment horizontal="right" vertical="center"/>
      <protection/>
    </xf>
    <xf numFmtId="167" fontId="89" fillId="38" borderId="107" xfId="0" applyNumberFormat="1" applyFont="1" applyFill="1" applyBorder="1" applyAlignment="1" applyProtection="1">
      <alignment horizontal="center" vertical="center"/>
      <protection/>
    </xf>
    <xf numFmtId="171" fontId="88" fillId="36" borderId="10" xfId="0" applyNumberFormat="1" applyFont="1" applyFill="1" applyBorder="1" applyAlignment="1" applyProtection="1">
      <alignment horizontal="center" vertical="center"/>
      <protection/>
    </xf>
    <xf numFmtId="171" fontId="5" fillId="0" borderId="59" xfId="0" applyNumberFormat="1" applyFont="1" applyFill="1" applyBorder="1" applyAlignment="1" applyProtection="1">
      <alignment horizontal="left" vertical="center"/>
      <protection/>
    </xf>
    <xf numFmtId="1" fontId="6" fillId="0" borderId="108" xfId="0" applyNumberFormat="1" applyFont="1" applyFill="1" applyBorder="1" applyAlignment="1" applyProtection="1">
      <alignment horizontal="right" vertical="center"/>
      <protection/>
    </xf>
    <xf numFmtId="167" fontId="89" fillId="38" borderId="109" xfId="0" applyNumberFormat="1" applyFont="1" applyFill="1" applyBorder="1" applyAlignment="1" applyProtection="1">
      <alignment horizontal="center" vertical="center"/>
      <protection/>
    </xf>
    <xf numFmtId="171" fontId="88" fillId="36" borderId="15" xfId="0" applyNumberFormat="1" applyFont="1" applyFill="1" applyBorder="1" applyAlignment="1" applyProtection="1">
      <alignment horizontal="center" vertical="center"/>
      <protection/>
    </xf>
    <xf numFmtId="171" fontId="5" fillId="0" borderId="56" xfId="0" applyNumberFormat="1" applyFont="1" applyFill="1" applyBorder="1" applyAlignment="1" applyProtection="1">
      <alignment horizontal="left" vertical="center"/>
      <protection/>
    </xf>
    <xf numFmtId="1" fontId="6" fillId="0" borderId="110" xfId="0" applyNumberFormat="1" applyFont="1" applyFill="1" applyBorder="1" applyAlignment="1" applyProtection="1">
      <alignment horizontal="right" vertical="center"/>
      <protection/>
    </xf>
    <xf numFmtId="171" fontId="5" fillId="40" borderId="56" xfId="0" applyNumberFormat="1" applyFont="1" applyFill="1" applyBorder="1" applyAlignment="1" applyProtection="1">
      <alignment horizontal="left" vertical="center"/>
      <protection locked="0"/>
    </xf>
    <xf numFmtId="171" fontId="5" fillId="0" borderId="59" xfId="0" applyNumberFormat="1" applyFont="1" applyFill="1" applyBorder="1" applyAlignment="1" applyProtection="1" quotePrefix="1">
      <alignment horizontal="left" vertical="center"/>
      <protection/>
    </xf>
    <xf numFmtId="171" fontId="5" fillId="39" borderId="27" xfId="0" applyNumberFormat="1" applyFont="1" applyFill="1" applyBorder="1" applyAlignment="1" applyProtection="1">
      <alignment horizontal="left" vertical="center"/>
      <protection locked="0"/>
    </xf>
    <xf numFmtId="0" fontId="6" fillId="0" borderId="111" xfId="0" applyNumberFormat="1" applyFont="1" applyFill="1" applyBorder="1" applyAlignment="1" applyProtection="1">
      <alignment horizontal="center" vertical="center"/>
      <protection locked="0"/>
    </xf>
    <xf numFmtId="171" fontId="5" fillId="39" borderId="10" xfId="0" applyNumberFormat="1" applyFont="1" applyFill="1" applyBorder="1" applyAlignment="1" applyProtection="1">
      <alignment horizontal="left" vertical="center"/>
      <protection locked="0"/>
    </xf>
    <xf numFmtId="167" fontId="89" fillId="38" borderId="112" xfId="0" applyNumberFormat="1" applyFont="1" applyFill="1" applyBorder="1" applyAlignment="1" applyProtection="1">
      <alignment horizontal="center" vertical="center"/>
      <protection/>
    </xf>
    <xf numFmtId="171" fontId="88" fillId="36" borderId="16" xfId="0" applyNumberFormat="1" applyFont="1" applyFill="1" applyBorder="1" applyAlignment="1" applyProtection="1">
      <alignment horizontal="center" vertical="center"/>
      <protection/>
    </xf>
    <xf numFmtId="171" fontId="5" fillId="40" borderId="16" xfId="0" applyNumberFormat="1" applyFont="1" applyFill="1" applyBorder="1" applyAlignment="1" applyProtection="1">
      <alignment horizontal="left" vertical="center"/>
      <protection locked="0"/>
    </xf>
    <xf numFmtId="0" fontId="6" fillId="0" borderId="113" xfId="0" applyNumberFormat="1" applyFont="1" applyFill="1" applyBorder="1" applyAlignment="1" applyProtection="1">
      <alignment horizontal="center" vertical="center"/>
      <protection locked="0"/>
    </xf>
    <xf numFmtId="166" fontId="8" fillId="33" borderId="20" xfId="0" applyNumberFormat="1" applyFont="1" applyFill="1" applyBorder="1" applyAlignment="1" applyProtection="1">
      <alignment horizontal="center" vertical="center"/>
      <protection/>
    </xf>
    <xf numFmtId="0" fontId="4" fillId="0" borderId="33" xfId="0" applyFont="1" applyBorder="1" applyAlignment="1">
      <alignment horizontal="center" vertical="center"/>
    </xf>
    <xf numFmtId="0" fontId="2" fillId="0" borderId="68" xfId="0" applyFont="1" applyBorder="1" applyAlignment="1">
      <alignment/>
    </xf>
    <xf numFmtId="14" fontId="12" fillId="38" borderId="54" xfId="0" applyNumberFormat="1" applyFont="1" applyFill="1" applyBorder="1" applyAlignment="1" applyProtection="1">
      <alignment vertical="center"/>
      <protection locked="0"/>
    </xf>
    <xf numFmtId="14" fontId="12" fillId="38" borderId="45" xfId="0" applyNumberFormat="1" applyFont="1" applyFill="1" applyBorder="1" applyAlignment="1" applyProtection="1">
      <alignment vertical="center"/>
      <protection locked="0"/>
    </xf>
    <xf numFmtId="0" fontId="70" fillId="0" borderId="47" xfId="52" applyBorder="1">
      <alignment/>
      <protection/>
    </xf>
    <xf numFmtId="0" fontId="70" fillId="0" borderId="39" xfId="52" applyBorder="1">
      <alignment/>
      <protection/>
    </xf>
    <xf numFmtId="0" fontId="70" fillId="0" borderId="68" xfId="52" applyBorder="1">
      <alignment/>
      <protection/>
    </xf>
    <xf numFmtId="0" fontId="70" fillId="0" borderId="0" xfId="52" applyBorder="1">
      <alignment/>
      <protection/>
    </xf>
    <xf numFmtId="0" fontId="70" fillId="0" borderId="33" xfId="52" applyBorder="1">
      <alignment/>
      <protection/>
    </xf>
    <xf numFmtId="0" fontId="107" fillId="0" borderId="0" xfId="52" applyFont="1" applyBorder="1">
      <alignment/>
      <protection/>
    </xf>
    <xf numFmtId="0" fontId="70" fillId="0" borderId="48" xfId="52" applyBorder="1">
      <alignment/>
      <protection/>
    </xf>
    <xf numFmtId="0" fontId="70" fillId="0" borderId="44" xfId="52" applyBorder="1">
      <alignment/>
      <protection/>
    </xf>
    <xf numFmtId="0" fontId="70" fillId="0" borderId="37" xfId="52" applyBorder="1">
      <alignment/>
      <protection/>
    </xf>
    <xf numFmtId="0" fontId="107" fillId="0" borderId="33" xfId="52" applyFont="1" applyBorder="1">
      <alignment/>
      <protection/>
    </xf>
    <xf numFmtId="0" fontId="4" fillId="2" borderId="44" xfId="0" applyFont="1" applyFill="1" applyBorder="1" applyAlignment="1">
      <alignment horizontal="center" vertical="center"/>
    </xf>
    <xf numFmtId="14" fontId="4" fillId="38" borderId="45" xfId="0" applyNumberFormat="1" applyFont="1" applyFill="1" applyBorder="1" applyAlignment="1" applyProtection="1">
      <alignment horizontal="center" vertical="center"/>
      <protection locked="0"/>
    </xf>
    <xf numFmtId="0" fontId="7" fillId="33" borderId="70" xfId="0" applyFont="1" applyFill="1" applyBorder="1" applyAlignment="1" applyProtection="1">
      <alignment horizontal="center" vertical="center"/>
      <protection/>
    </xf>
    <xf numFmtId="0" fontId="7" fillId="33" borderId="114" xfId="0" applyFont="1" applyFill="1" applyBorder="1" applyAlignment="1" applyProtection="1">
      <alignment horizontal="center" vertical="center"/>
      <protection/>
    </xf>
    <xf numFmtId="0" fontId="3" fillId="2" borderId="63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13" borderId="44" xfId="0" applyFont="1" applyFill="1" applyBorder="1" applyAlignment="1" applyProtection="1">
      <alignment horizontal="center" vertical="center"/>
      <protection locked="0"/>
    </xf>
    <xf numFmtId="0" fontId="11" fillId="2" borderId="115" xfId="0" applyFont="1" applyFill="1" applyBorder="1" applyAlignment="1" applyProtection="1">
      <alignment horizontal="center" vertical="center"/>
      <protection locked="0"/>
    </xf>
    <xf numFmtId="0" fontId="11" fillId="2" borderId="53" xfId="0" applyFont="1" applyFill="1" applyBorder="1" applyAlignment="1" applyProtection="1">
      <alignment horizontal="center" vertical="center"/>
      <protection locked="0"/>
    </xf>
    <xf numFmtId="0" fontId="11" fillId="2" borderId="116" xfId="0" applyFont="1" applyFill="1" applyBorder="1" applyAlignment="1" applyProtection="1">
      <alignment horizontal="center" vertical="center"/>
      <protection locked="0"/>
    </xf>
    <xf numFmtId="0" fontId="11" fillId="2" borderId="52" xfId="0" applyFont="1" applyFill="1" applyBorder="1" applyAlignment="1" applyProtection="1">
      <alignment horizontal="center" vertical="center"/>
      <protection locked="0"/>
    </xf>
    <xf numFmtId="14" fontId="10" fillId="38" borderId="45" xfId="0" applyNumberFormat="1" applyFont="1" applyFill="1" applyBorder="1" applyAlignment="1" applyProtection="1">
      <alignment horizontal="center" vertical="center"/>
      <protection locked="0"/>
    </xf>
    <xf numFmtId="0" fontId="5" fillId="2" borderId="63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11" fillId="2" borderId="117" xfId="0" applyFont="1" applyFill="1" applyBorder="1" applyAlignment="1" applyProtection="1" quotePrefix="1">
      <alignment horizontal="center" vertical="center"/>
      <protection locked="0"/>
    </xf>
    <xf numFmtId="0" fontId="11" fillId="2" borderId="53" xfId="0" applyFont="1" applyFill="1" applyBorder="1" applyAlignment="1" applyProtection="1" quotePrefix="1">
      <alignment horizontal="center" vertical="center"/>
      <protection locked="0"/>
    </xf>
    <xf numFmtId="0" fontId="11" fillId="2" borderId="116" xfId="0" applyFont="1" applyFill="1" applyBorder="1" applyAlignment="1" applyProtection="1" quotePrefix="1">
      <alignment horizontal="center" vertical="center"/>
      <protection locked="0"/>
    </xf>
    <xf numFmtId="0" fontId="11" fillId="2" borderId="117" xfId="0" applyFont="1" applyFill="1" applyBorder="1" applyAlignment="1" applyProtection="1">
      <alignment horizontal="center" vertical="center"/>
      <protection locked="0"/>
    </xf>
    <xf numFmtId="0" fontId="12" fillId="0" borderId="117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116" xfId="0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 applyProtection="1">
      <alignment horizontal="center" vertical="center" textRotation="135"/>
      <protection locked="0"/>
    </xf>
    <xf numFmtId="0" fontId="6" fillId="0" borderId="18" xfId="0" applyNumberFormat="1" applyFont="1" applyFill="1" applyBorder="1" applyAlignment="1" applyProtection="1">
      <alignment horizontal="center" vertical="center" textRotation="135"/>
      <protection locked="0"/>
    </xf>
    <xf numFmtId="0" fontId="6" fillId="0" borderId="28" xfId="0" applyNumberFormat="1" applyFont="1" applyFill="1" applyBorder="1" applyAlignment="1" applyProtection="1">
      <alignment horizontal="center" vertical="center" textRotation="135"/>
      <protection locked="0"/>
    </xf>
    <xf numFmtId="0" fontId="12" fillId="0" borderId="43" xfId="0" applyFont="1" applyFill="1" applyBorder="1" applyAlignment="1" applyProtection="1">
      <alignment horizontal="center" vertical="center" textRotation="180"/>
      <protection locked="0"/>
    </xf>
    <xf numFmtId="0" fontId="12" fillId="0" borderId="18" xfId="0" applyFont="1" applyFill="1" applyBorder="1" applyAlignment="1" applyProtection="1">
      <alignment horizontal="center" vertical="center" textRotation="180"/>
      <protection locked="0"/>
    </xf>
    <xf numFmtId="0" fontId="12" fillId="0" borderId="28" xfId="0" applyFont="1" applyFill="1" applyBorder="1" applyAlignment="1" applyProtection="1">
      <alignment horizontal="center" vertical="center" textRotation="180"/>
      <protection locked="0"/>
    </xf>
    <xf numFmtId="2" fontId="4" fillId="13" borderId="65" xfId="0" applyNumberFormat="1" applyFont="1" applyFill="1" applyBorder="1" applyAlignment="1">
      <alignment horizontal="center" vertical="center"/>
    </xf>
    <xf numFmtId="2" fontId="4" fillId="13" borderId="66" xfId="0" applyNumberFormat="1" applyFont="1" applyFill="1" applyBorder="1" applyAlignment="1">
      <alignment horizontal="center" vertical="center"/>
    </xf>
    <xf numFmtId="2" fontId="4" fillId="13" borderId="75" xfId="0" applyNumberFormat="1" applyFont="1" applyFill="1" applyBorder="1" applyAlignment="1">
      <alignment horizontal="center" vertical="center"/>
    </xf>
    <xf numFmtId="1" fontId="28" fillId="38" borderId="43" xfId="0" applyNumberFormat="1" applyFont="1" applyFill="1" applyBorder="1" applyAlignment="1" applyProtection="1">
      <alignment horizontal="center" vertical="center"/>
      <protection locked="0"/>
    </xf>
    <xf numFmtId="1" fontId="28" fillId="38" borderId="18" xfId="0" applyNumberFormat="1" applyFont="1" applyFill="1" applyBorder="1" applyAlignment="1" applyProtection="1">
      <alignment horizontal="center" vertical="center"/>
      <protection locked="0"/>
    </xf>
    <xf numFmtId="1" fontId="28" fillId="38" borderId="28" xfId="0" applyNumberFormat="1" applyFont="1" applyFill="1" applyBorder="1" applyAlignment="1" applyProtection="1">
      <alignment horizontal="center" vertical="center"/>
      <protection locked="0"/>
    </xf>
    <xf numFmtId="1" fontId="11" fillId="38" borderId="43" xfId="0" applyNumberFormat="1" applyFont="1" applyFill="1" applyBorder="1" applyAlignment="1" applyProtection="1">
      <alignment horizontal="center" vertical="center"/>
      <protection locked="0"/>
    </xf>
    <xf numFmtId="1" fontId="11" fillId="38" borderId="18" xfId="0" applyNumberFormat="1" applyFont="1" applyFill="1" applyBorder="1" applyAlignment="1" applyProtection="1">
      <alignment horizontal="center" vertical="center"/>
      <protection locked="0"/>
    </xf>
    <xf numFmtId="1" fontId="11" fillId="38" borderId="28" xfId="0" applyNumberFormat="1" applyFont="1" applyFill="1" applyBorder="1" applyAlignment="1" applyProtection="1">
      <alignment horizontal="center" vertical="center"/>
      <protection locked="0"/>
    </xf>
    <xf numFmtId="0" fontId="12" fillId="0" borderId="46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118" xfId="0" applyFont="1" applyFill="1" applyBorder="1" applyAlignment="1">
      <alignment horizontal="center" vertical="center"/>
    </xf>
    <xf numFmtId="1" fontId="11" fillId="38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 textRotation="135"/>
    </xf>
    <xf numFmtId="0" fontId="0" fillId="0" borderId="28" xfId="0" applyBorder="1" applyAlignment="1">
      <alignment horizontal="center" vertical="center" textRotation="135"/>
    </xf>
    <xf numFmtId="0" fontId="0" fillId="0" borderId="18" xfId="0" applyBorder="1" applyAlignment="1">
      <alignment horizontal="center" vertical="center" textRotation="180"/>
    </xf>
    <xf numFmtId="0" fontId="0" fillId="0" borderId="28" xfId="0" applyBorder="1" applyAlignment="1">
      <alignment horizontal="center" vertical="center" textRotation="180"/>
    </xf>
    <xf numFmtId="0" fontId="0" fillId="0" borderId="66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14" fontId="5" fillId="38" borderId="45" xfId="0" applyNumberFormat="1" applyFont="1" applyFill="1" applyBorder="1" applyAlignment="1" applyProtection="1">
      <alignment horizontal="center" vertical="center"/>
      <protection locked="0"/>
    </xf>
    <xf numFmtId="14" fontId="5" fillId="38" borderId="54" xfId="0" applyNumberFormat="1" applyFont="1" applyFill="1" applyBorder="1" applyAlignment="1" applyProtection="1">
      <alignment horizontal="center" vertical="center"/>
      <protection locked="0"/>
    </xf>
    <xf numFmtId="0" fontId="0" fillId="36" borderId="35" xfId="0" applyFill="1" applyBorder="1" applyAlignment="1">
      <alignment horizontal="center" vertical="center" wrapText="1"/>
    </xf>
    <xf numFmtId="0" fontId="5" fillId="38" borderId="45" xfId="0" applyFont="1" applyFill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>
      <alignment horizontal="center" vertical="center"/>
    </xf>
    <xf numFmtId="45" fontId="111" fillId="0" borderId="46" xfId="52" applyNumberFormat="1" applyFont="1" applyBorder="1" applyAlignment="1">
      <alignment horizontal="center" vertical="center"/>
      <protection/>
    </xf>
    <xf numFmtId="45" fontId="111" fillId="0" borderId="68" xfId="52" applyNumberFormat="1" applyFont="1" applyBorder="1" applyAlignment="1">
      <alignment horizontal="center" vertical="center"/>
      <protection/>
    </xf>
    <xf numFmtId="45" fontId="111" fillId="0" borderId="48" xfId="52" applyNumberFormat="1" applyFont="1" applyBorder="1" applyAlignment="1">
      <alignment horizontal="center" vertical="center"/>
      <protection/>
    </xf>
    <xf numFmtId="45" fontId="111" fillId="0" borderId="47" xfId="52" applyNumberFormat="1" applyFont="1" applyBorder="1" applyAlignment="1">
      <alignment horizontal="center" vertical="center"/>
      <protection/>
    </xf>
    <xf numFmtId="45" fontId="111" fillId="0" borderId="0" xfId="52" applyNumberFormat="1" applyFont="1" applyBorder="1" applyAlignment="1">
      <alignment horizontal="center" vertical="center"/>
      <protection/>
    </xf>
    <xf numFmtId="45" fontId="111" fillId="0" borderId="44" xfId="52" applyNumberFormat="1" applyFont="1" applyBorder="1" applyAlignment="1">
      <alignment horizontal="center" vertical="center"/>
      <protection/>
    </xf>
    <xf numFmtId="0" fontId="70" fillId="0" borderId="71" xfId="52" applyBorder="1" applyAlignment="1">
      <alignment horizontal="center"/>
      <protection/>
    </xf>
    <xf numFmtId="0" fontId="70" fillId="0" borderId="70" xfId="52" applyBorder="1" applyAlignment="1">
      <alignment horizontal="center"/>
      <protection/>
    </xf>
    <xf numFmtId="0" fontId="70" fillId="0" borderId="73" xfId="52" applyBorder="1" applyAlignment="1">
      <alignment horizontal="center"/>
      <protection/>
    </xf>
    <xf numFmtId="45" fontId="111" fillId="0" borderId="39" xfId="52" applyNumberFormat="1" applyFont="1" applyBorder="1" applyAlignment="1">
      <alignment horizontal="center" vertical="center"/>
      <protection/>
    </xf>
    <xf numFmtId="45" fontId="111" fillId="0" borderId="33" xfId="52" applyNumberFormat="1" applyFont="1" applyBorder="1" applyAlignment="1">
      <alignment horizontal="center" vertical="center"/>
      <protection/>
    </xf>
    <xf numFmtId="45" fontId="111" fillId="0" borderId="37" xfId="52" applyNumberFormat="1" applyFont="1" applyBorder="1" applyAlignment="1">
      <alignment horizontal="center" vertical="center"/>
      <protection/>
    </xf>
    <xf numFmtId="45" fontId="111" fillId="0" borderId="74" xfId="52" applyNumberFormat="1" applyFont="1" applyBorder="1" applyAlignment="1">
      <alignment horizontal="center" vertical="center"/>
      <protection/>
    </xf>
    <xf numFmtId="45" fontId="111" fillId="0" borderId="66" xfId="52" applyNumberFormat="1" applyFont="1" applyBorder="1" applyAlignment="1">
      <alignment horizontal="center" vertical="center"/>
      <protection/>
    </xf>
    <xf numFmtId="45" fontId="111" fillId="0" borderId="72" xfId="52" applyNumberFormat="1" applyFont="1" applyBorder="1" applyAlignment="1">
      <alignment horizontal="center" vertical="center"/>
      <protection/>
    </xf>
    <xf numFmtId="0" fontId="112" fillId="0" borderId="71" xfId="52" applyFont="1" applyBorder="1" applyAlignment="1">
      <alignment horizontal="center"/>
      <protection/>
    </xf>
    <xf numFmtId="0" fontId="112" fillId="0" borderId="70" xfId="52" applyFont="1" applyBorder="1" applyAlignment="1">
      <alignment horizontal="center"/>
      <protection/>
    </xf>
    <xf numFmtId="0" fontId="112" fillId="0" borderId="73" xfId="52" applyFont="1" applyBorder="1" applyAlignment="1">
      <alignment horizontal="center"/>
      <protection/>
    </xf>
    <xf numFmtId="0" fontId="33" fillId="0" borderId="68" xfId="52" applyFont="1" applyBorder="1" applyAlignment="1">
      <alignment horizontal="center"/>
      <protection/>
    </xf>
    <xf numFmtId="0" fontId="33" fillId="0" borderId="33" xfId="52" applyFont="1" applyBorder="1" applyAlignment="1">
      <alignment horizontal="center"/>
      <protection/>
    </xf>
    <xf numFmtId="0" fontId="33" fillId="0" borderId="48" xfId="52" applyFont="1" applyBorder="1" applyAlignment="1">
      <alignment horizontal="center"/>
      <protection/>
    </xf>
    <xf numFmtId="0" fontId="33" fillId="0" borderId="37" xfId="52" applyFont="1" applyBorder="1" applyAlignment="1">
      <alignment horizontal="center"/>
      <protection/>
    </xf>
    <xf numFmtId="0" fontId="25" fillId="0" borderId="0" xfId="52" applyFont="1" applyFill="1" applyBorder="1" applyAlignment="1">
      <alignment horizontal="center" vertical="center"/>
      <protection/>
    </xf>
    <xf numFmtId="0" fontId="25" fillId="0" borderId="44" xfId="52" applyFont="1" applyFill="1" applyBorder="1" applyAlignment="1">
      <alignment horizontal="center" vertical="center"/>
      <protection/>
    </xf>
    <xf numFmtId="46" fontId="33" fillId="0" borderId="48" xfId="52" applyNumberFormat="1" applyFont="1" applyBorder="1" applyAlignment="1">
      <alignment horizontal="center"/>
      <protection/>
    </xf>
    <xf numFmtId="46" fontId="33" fillId="0" borderId="37" xfId="52" applyNumberFormat="1" applyFont="1" applyBorder="1" applyAlignment="1">
      <alignment horizontal="center"/>
      <protection/>
    </xf>
    <xf numFmtId="0" fontId="40" fillId="0" borderId="47" xfId="52" applyFont="1" applyFill="1" applyBorder="1" applyAlignment="1">
      <alignment horizontal="center" vertical="center"/>
      <protection/>
    </xf>
    <xf numFmtId="0" fontId="40" fillId="0" borderId="44" xfId="52" applyFont="1" applyFill="1" applyBorder="1" applyAlignment="1">
      <alignment horizontal="center" vertical="center"/>
      <protection/>
    </xf>
    <xf numFmtId="0" fontId="99" fillId="0" borderId="44" xfId="52" applyFont="1" applyBorder="1" applyAlignment="1">
      <alignment horizontal="center"/>
      <protection/>
    </xf>
    <xf numFmtId="0" fontId="98" fillId="0" borderId="44" xfId="52" applyFont="1" applyFill="1" applyBorder="1" applyAlignment="1">
      <alignment horizontal="center" vertical="center"/>
      <protection/>
    </xf>
    <xf numFmtId="0" fontId="21" fillId="42" borderId="74" xfId="52" applyFont="1" applyFill="1" applyBorder="1" applyAlignment="1">
      <alignment horizontal="center" vertical="center"/>
      <protection/>
    </xf>
    <xf numFmtId="0" fontId="21" fillId="42" borderId="66" xfId="52" applyFont="1" applyFill="1" applyBorder="1" applyAlignment="1">
      <alignment horizontal="center" vertical="center"/>
      <protection/>
    </xf>
    <xf numFmtId="0" fontId="21" fillId="42" borderId="72" xfId="52" applyFont="1" applyFill="1" applyBorder="1" applyAlignment="1">
      <alignment horizontal="center" vertical="center"/>
      <protection/>
    </xf>
    <xf numFmtId="0" fontId="113" fillId="0" borderId="46" xfId="52" applyFont="1" applyBorder="1" applyAlignment="1">
      <alignment horizontal="center"/>
      <protection/>
    </xf>
    <xf numFmtId="0" fontId="113" fillId="0" borderId="47" xfId="52" applyFont="1" applyBorder="1" applyAlignment="1">
      <alignment horizontal="center"/>
      <protection/>
    </xf>
    <xf numFmtId="0" fontId="113" fillId="0" borderId="39" xfId="52" applyFont="1" applyBorder="1" applyAlignment="1">
      <alignment horizontal="center"/>
      <protection/>
    </xf>
    <xf numFmtId="0" fontId="114" fillId="0" borderId="46" xfId="52" applyFont="1" applyBorder="1" applyAlignment="1">
      <alignment horizontal="center" vertical="center" wrapText="1"/>
      <protection/>
    </xf>
    <xf numFmtId="0" fontId="114" fillId="0" borderId="47" xfId="52" applyFont="1" applyBorder="1" applyAlignment="1">
      <alignment horizontal="center" vertical="center" wrapText="1"/>
      <protection/>
    </xf>
    <xf numFmtId="0" fontId="114" fillId="0" borderId="68" xfId="52" applyFont="1" applyBorder="1" applyAlignment="1">
      <alignment horizontal="center" vertical="center" wrapText="1"/>
      <protection/>
    </xf>
    <xf numFmtId="0" fontId="114" fillId="0" borderId="0" xfId="52" applyFont="1" applyBorder="1" applyAlignment="1">
      <alignment horizontal="center" vertical="center" wrapText="1"/>
      <protection/>
    </xf>
    <xf numFmtId="0" fontId="114" fillId="0" borderId="48" xfId="52" applyFont="1" applyBorder="1" applyAlignment="1">
      <alignment horizontal="center" vertical="center" wrapText="1"/>
      <protection/>
    </xf>
    <xf numFmtId="0" fontId="114" fillId="0" borderId="44" xfId="52" applyFont="1" applyBorder="1" applyAlignment="1">
      <alignment horizontal="center" vertical="center" wrapText="1"/>
      <protection/>
    </xf>
    <xf numFmtId="0" fontId="114" fillId="0" borderId="39" xfId="52" applyFont="1" applyBorder="1" applyAlignment="1">
      <alignment horizontal="center" vertical="center" wrapText="1"/>
      <protection/>
    </xf>
    <xf numFmtId="0" fontId="114" fillId="0" borderId="33" xfId="52" applyFont="1" applyBorder="1" applyAlignment="1">
      <alignment horizontal="center" vertical="center" wrapText="1"/>
      <protection/>
    </xf>
    <xf numFmtId="0" fontId="114" fillId="0" borderId="37" xfId="52" applyFont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595"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9" tint="0.399949997663497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9" tint="0.3999499976634979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266700</xdr:colOff>
      <xdr:row>11</xdr:row>
      <xdr:rowOff>0</xdr:rowOff>
    </xdr:from>
    <xdr:ext cx="104775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829425" y="3562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21</xdr:col>
      <xdr:colOff>638175</xdr:colOff>
      <xdr:row>0</xdr:row>
      <xdr:rowOff>104775</xdr:rowOff>
    </xdr:from>
    <xdr:to>
      <xdr:col>23</xdr:col>
      <xdr:colOff>504825</xdr:colOff>
      <xdr:row>1</xdr:row>
      <xdr:rowOff>771525</xdr:rowOff>
    </xdr:to>
    <xdr:pic>
      <xdr:nvPicPr>
        <xdr:cNvPr id="2" name="Image 2" descr="01_bandeau_haut.jpg"/>
        <xdr:cNvPicPr preferRelativeResize="1">
          <a:picLocks noChangeAspect="1"/>
        </xdr:cNvPicPr>
      </xdr:nvPicPr>
      <xdr:blipFill>
        <a:blip r:embed="rId1"/>
        <a:srcRect l="-4" t="20762" r="76248" b="6547"/>
        <a:stretch>
          <a:fillRect/>
        </a:stretch>
      </xdr:blipFill>
      <xdr:spPr>
        <a:xfrm>
          <a:off x="14173200" y="104775"/>
          <a:ext cx="15716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38100</xdr:rowOff>
    </xdr:from>
    <xdr:to>
      <xdr:col>2</xdr:col>
      <xdr:colOff>314325</xdr:colOff>
      <xdr:row>1</xdr:row>
      <xdr:rowOff>790575</xdr:rowOff>
    </xdr:to>
    <xdr:pic>
      <xdr:nvPicPr>
        <xdr:cNvPr id="3" name="Image 3" descr="clermont sports 20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38100"/>
          <a:ext cx="12858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266700</xdr:colOff>
      <xdr:row>18</xdr:row>
      <xdr:rowOff>0</xdr:rowOff>
    </xdr:from>
    <xdr:ext cx="104775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7553325" y="544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21</xdr:col>
      <xdr:colOff>542925</xdr:colOff>
      <xdr:row>0</xdr:row>
      <xdr:rowOff>47625</xdr:rowOff>
    </xdr:from>
    <xdr:to>
      <xdr:col>23</xdr:col>
      <xdr:colOff>228600</xdr:colOff>
      <xdr:row>1</xdr:row>
      <xdr:rowOff>695325</xdr:rowOff>
    </xdr:to>
    <xdr:pic>
      <xdr:nvPicPr>
        <xdr:cNvPr id="2" name="Image 3" descr="01_bandeau_haut.jpg"/>
        <xdr:cNvPicPr preferRelativeResize="1">
          <a:picLocks noChangeAspect="1"/>
        </xdr:cNvPicPr>
      </xdr:nvPicPr>
      <xdr:blipFill>
        <a:blip r:embed="rId1"/>
        <a:srcRect l="-4" t="20762" r="76248" b="6547"/>
        <a:stretch>
          <a:fillRect/>
        </a:stretch>
      </xdr:blipFill>
      <xdr:spPr>
        <a:xfrm>
          <a:off x="14944725" y="47625"/>
          <a:ext cx="15716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38100</xdr:rowOff>
    </xdr:from>
    <xdr:to>
      <xdr:col>2</xdr:col>
      <xdr:colOff>152400</xdr:colOff>
      <xdr:row>1</xdr:row>
      <xdr:rowOff>781050</xdr:rowOff>
    </xdr:to>
    <xdr:pic>
      <xdr:nvPicPr>
        <xdr:cNvPr id="3" name="Image 4" descr="clermont sports 20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8100"/>
          <a:ext cx="12858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0</xdr:row>
      <xdr:rowOff>85725</xdr:rowOff>
    </xdr:from>
    <xdr:to>
      <xdr:col>15</xdr:col>
      <xdr:colOff>257175</xdr:colOff>
      <xdr:row>1</xdr:row>
      <xdr:rowOff>876300</xdr:rowOff>
    </xdr:to>
    <xdr:pic>
      <xdr:nvPicPr>
        <xdr:cNvPr id="1" name="Image 2" descr="01_bandeau_haut.jpg"/>
        <xdr:cNvPicPr preferRelativeResize="1">
          <a:picLocks noChangeAspect="1"/>
        </xdr:cNvPicPr>
      </xdr:nvPicPr>
      <xdr:blipFill>
        <a:blip r:embed="rId1"/>
        <a:srcRect l="-4" t="20762" r="76248" b="6547"/>
        <a:stretch>
          <a:fillRect/>
        </a:stretch>
      </xdr:blipFill>
      <xdr:spPr>
        <a:xfrm>
          <a:off x="11201400" y="85725"/>
          <a:ext cx="16668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723900</xdr:colOff>
      <xdr:row>37</xdr:row>
      <xdr:rowOff>190500</xdr:rowOff>
    </xdr:from>
    <xdr:to>
      <xdr:col>22</xdr:col>
      <xdr:colOff>495300</xdr:colOff>
      <xdr:row>42</xdr:row>
      <xdr:rowOff>171450</xdr:rowOff>
    </xdr:to>
    <xdr:pic>
      <xdr:nvPicPr>
        <xdr:cNvPr id="2" name="Image 3" descr="clermont sports 20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0" y="70008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0</xdr:row>
      <xdr:rowOff>85725</xdr:rowOff>
    </xdr:from>
    <xdr:to>
      <xdr:col>15</xdr:col>
      <xdr:colOff>161925</xdr:colOff>
      <xdr:row>1</xdr:row>
      <xdr:rowOff>857250</xdr:rowOff>
    </xdr:to>
    <xdr:pic>
      <xdr:nvPicPr>
        <xdr:cNvPr id="3" name="Image 4" descr="01_bandeau_haut.jpg"/>
        <xdr:cNvPicPr preferRelativeResize="1">
          <a:picLocks noChangeAspect="1"/>
        </xdr:cNvPicPr>
      </xdr:nvPicPr>
      <xdr:blipFill>
        <a:blip r:embed="rId1"/>
        <a:srcRect l="-4" t="20762" r="76248" b="6547"/>
        <a:stretch>
          <a:fillRect/>
        </a:stretch>
      </xdr:blipFill>
      <xdr:spPr>
        <a:xfrm>
          <a:off x="11201400" y="85725"/>
          <a:ext cx="15716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104775</xdr:colOff>
      <xdr:row>1</xdr:row>
      <xdr:rowOff>485775</xdr:rowOff>
    </xdr:from>
    <xdr:to>
      <xdr:col>24</xdr:col>
      <xdr:colOff>638175</xdr:colOff>
      <xdr:row>4</xdr:row>
      <xdr:rowOff>257175</xdr:rowOff>
    </xdr:to>
    <xdr:pic>
      <xdr:nvPicPr>
        <xdr:cNvPr id="4" name="Image 12" descr="clermont sports 20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07125" y="942975"/>
          <a:ext cx="12954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628650</xdr:colOff>
      <xdr:row>14</xdr:row>
      <xdr:rowOff>200025</xdr:rowOff>
    </xdr:from>
    <xdr:to>
      <xdr:col>27</xdr:col>
      <xdr:colOff>676275</xdr:colOff>
      <xdr:row>19</xdr:row>
      <xdr:rowOff>76200</xdr:rowOff>
    </xdr:to>
    <xdr:pic>
      <xdr:nvPicPr>
        <xdr:cNvPr id="5" name="Image 11" descr="01_bandeau_haut.jpg"/>
        <xdr:cNvPicPr preferRelativeResize="1">
          <a:picLocks noChangeAspect="1"/>
        </xdr:cNvPicPr>
      </xdr:nvPicPr>
      <xdr:blipFill>
        <a:blip r:embed="rId1"/>
        <a:srcRect l="-4" t="20762" r="76248" b="6547"/>
        <a:stretch>
          <a:fillRect/>
        </a:stretch>
      </xdr:blipFill>
      <xdr:spPr>
        <a:xfrm>
          <a:off x="20955000" y="4914900"/>
          <a:ext cx="15716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66675</xdr:rowOff>
    </xdr:from>
    <xdr:to>
      <xdr:col>1</xdr:col>
      <xdr:colOff>390525</xdr:colOff>
      <xdr:row>1</xdr:row>
      <xdr:rowOff>885825</xdr:rowOff>
    </xdr:to>
    <xdr:pic>
      <xdr:nvPicPr>
        <xdr:cNvPr id="6" name="Imag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6675"/>
          <a:ext cx="12573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ommunication\AppData\Local\Microsoft\Windows\Temporary%20Internet%20Files\Content.Outlook\P2KHAEX9\plateauF_CFU%202015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minique\Documents\CFU%20Halt&#233;ro%202015\ACAD%2012%20Mars%202015\COMPETITION%2012-03-2015\Result%20ACAD%2012-03-2015\result_PLATEAU3_Lourd_HALTERO-FORCE_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HA-FA (2)"/>
    </sheetNames>
    <sheetDataSet>
      <sheetData sheetId="0">
        <row r="1">
          <cell r="C1" t="str">
            <v>FC1 40</v>
          </cell>
          <cell r="D1" t="str">
            <v>FC1 44</v>
          </cell>
          <cell r="E1" t="str">
            <v>FC1 48</v>
          </cell>
          <cell r="F1" t="str">
            <v>FC1 53</v>
          </cell>
          <cell r="G1" t="str">
            <v>FC1 58</v>
          </cell>
          <cell r="H1" t="str">
            <v>FC1 63</v>
          </cell>
          <cell r="I1" t="str">
            <v>FC1 69</v>
          </cell>
          <cell r="J1" t="str">
            <v>FC1 +69</v>
          </cell>
          <cell r="K1" t="str">
            <v>FC2 44</v>
          </cell>
          <cell r="L1" t="str">
            <v>FC2 48</v>
          </cell>
          <cell r="M1" t="str">
            <v>FC2 53</v>
          </cell>
          <cell r="N1" t="str">
            <v>FC2 58</v>
          </cell>
          <cell r="O1" t="str">
            <v>FC2 63</v>
          </cell>
          <cell r="P1" t="str">
            <v>FC2 69</v>
          </cell>
          <cell r="Q1" t="str">
            <v>FC2 +69</v>
          </cell>
          <cell r="R1" t="str">
            <v>FJ48</v>
          </cell>
          <cell r="S1" t="str">
            <v>FJ53</v>
          </cell>
          <cell r="T1" t="str">
            <v>FJ58</v>
          </cell>
          <cell r="U1" t="str">
            <v>FJ63</v>
          </cell>
          <cell r="V1" t="str">
            <v>FJ69</v>
          </cell>
          <cell r="W1" t="str">
            <v>FJ75</v>
          </cell>
          <cell r="X1" t="str">
            <v>FJ+75</v>
          </cell>
          <cell r="Y1" t="str">
            <v>FS48</v>
          </cell>
          <cell r="Z1" t="str">
            <v>FS53</v>
          </cell>
          <cell r="AA1" t="str">
            <v>FS58</v>
          </cell>
          <cell r="AB1" t="str">
            <v>FS63</v>
          </cell>
          <cell r="AC1" t="str">
            <v>FS69</v>
          </cell>
          <cell r="AD1" t="str">
            <v>FS75</v>
          </cell>
          <cell r="AE1" t="str">
            <v>FS+75</v>
          </cell>
          <cell r="AF1" t="str">
            <v>C1 45</v>
          </cell>
          <cell r="AG1" t="str">
            <v>C1 50</v>
          </cell>
          <cell r="AH1" t="str">
            <v>C1 56</v>
          </cell>
          <cell r="AI1" t="str">
            <v>C1 62</v>
          </cell>
          <cell r="AJ1" t="str">
            <v>C1 69</v>
          </cell>
          <cell r="AK1" t="str">
            <v>C1 77</v>
          </cell>
          <cell r="AL1" t="str">
            <v>C1 85</v>
          </cell>
          <cell r="AM1" t="str">
            <v>C1 94</v>
          </cell>
          <cell r="AN1" t="str">
            <v>C1 +94</v>
          </cell>
          <cell r="AO1" t="str">
            <v>C2 50</v>
          </cell>
          <cell r="AP1" t="str">
            <v>C2 56</v>
          </cell>
          <cell r="AQ1" t="str">
            <v>C2 62</v>
          </cell>
          <cell r="AR1" t="str">
            <v>C2 69</v>
          </cell>
          <cell r="AS1" t="str">
            <v>C2 77</v>
          </cell>
          <cell r="AT1" t="str">
            <v>C2 85</v>
          </cell>
          <cell r="AU1" t="str">
            <v>C2 94</v>
          </cell>
          <cell r="AV1" t="str">
            <v>C2 +94</v>
          </cell>
          <cell r="AW1" t="str">
            <v>J56</v>
          </cell>
          <cell r="AX1" t="str">
            <v>J62</v>
          </cell>
          <cell r="AY1" t="str">
            <v>J69</v>
          </cell>
          <cell r="AZ1" t="str">
            <v>J77</v>
          </cell>
          <cell r="BA1" t="str">
            <v>J85</v>
          </cell>
          <cell r="BB1" t="str">
            <v>J94</v>
          </cell>
          <cell r="BC1" t="str">
            <v>J105</v>
          </cell>
          <cell r="BD1" t="str">
            <v>J+105</v>
          </cell>
          <cell r="BE1" t="str">
            <v>S56</v>
          </cell>
          <cell r="BF1" t="str">
            <v>S62</v>
          </cell>
          <cell r="BG1" t="str">
            <v>S69</v>
          </cell>
          <cell r="BH1" t="str">
            <v>S77</v>
          </cell>
          <cell r="BI1" t="str">
            <v>S85</v>
          </cell>
          <cell r="BJ1" t="str">
            <v>S94</v>
          </cell>
          <cell r="BK1" t="str">
            <v>S105</v>
          </cell>
          <cell r="BL1" t="str">
            <v>S+105</v>
          </cell>
        </row>
        <row r="2">
          <cell r="C2">
            <v>20</v>
          </cell>
          <cell r="D2">
            <v>25</v>
          </cell>
          <cell r="E2">
            <v>25</v>
          </cell>
          <cell r="F2">
            <v>35</v>
          </cell>
          <cell r="G2">
            <v>40</v>
          </cell>
          <cell r="H2">
            <v>45</v>
          </cell>
          <cell r="I2">
            <v>50</v>
          </cell>
          <cell r="J2">
            <v>60</v>
          </cell>
          <cell r="K2">
            <v>30</v>
          </cell>
          <cell r="L2">
            <v>35</v>
          </cell>
          <cell r="M2">
            <v>45</v>
          </cell>
          <cell r="N2">
            <v>50</v>
          </cell>
          <cell r="O2">
            <v>55</v>
          </cell>
          <cell r="P2">
            <v>60</v>
          </cell>
          <cell r="Q2">
            <v>70</v>
          </cell>
          <cell r="R2">
            <v>45</v>
          </cell>
          <cell r="S2">
            <v>55</v>
          </cell>
          <cell r="T2">
            <v>60</v>
          </cell>
          <cell r="U2">
            <v>65</v>
          </cell>
          <cell r="V2">
            <v>70</v>
          </cell>
          <cell r="W2">
            <v>80</v>
          </cell>
          <cell r="X2">
            <v>90</v>
          </cell>
          <cell r="Y2">
            <v>55</v>
          </cell>
          <cell r="Z2">
            <v>65</v>
          </cell>
          <cell r="AA2">
            <v>70</v>
          </cell>
          <cell r="AB2">
            <v>75</v>
          </cell>
          <cell r="AC2">
            <v>80</v>
          </cell>
          <cell r="AD2">
            <v>95</v>
          </cell>
          <cell r="AE2">
            <v>100</v>
          </cell>
          <cell r="AF2">
            <v>35</v>
          </cell>
          <cell r="AG2">
            <v>40</v>
          </cell>
          <cell r="AH2">
            <v>50</v>
          </cell>
          <cell r="AI2">
            <v>75</v>
          </cell>
          <cell r="AJ2">
            <v>85</v>
          </cell>
          <cell r="AK2">
            <v>90</v>
          </cell>
          <cell r="AL2">
            <v>100</v>
          </cell>
          <cell r="AM2">
            <v>110</v>
          </cell>
          <cell r="AN2">
            <v>120</v>
          </cell>
          <cell r="AO2">
            <v>45</v>
          </cell>
          <cell r="AP2">
            <v>65</v>
          </cell>
          <cell r="AQ2">
            <v>85</v>
          </cell>
          <cell r="AR2">
            <v>95</v>
          </cell>
          <cell r="AS2">
            <v>110</v>
          </cell>
          <cell r="AT2">
            <v>120</v>
          </cell>
          <cell r="AU2">
            <v>125</v>
          </cell>
          <cell r="AV2">
            <v>135</v>
          </cell>
          <cell r="AW2">
            <v>80</v>
          </cell>
          <cell r="AX2">
            <v>90</v>
          </cell>
          <cell r="AY2">
            <v>110</v>
          </cell>
          <cell r="AZ2">
            <v>130</v>
          </cell>
          <cell r="BA2">
            <v>145</v>
          </cell>
          <cell r="BB2">
            <v>150</v>
          </cell>
          <cell r="BC2">
            <v>155</v>
          </cell>
          <cell r="BD2">
            <v>165</v>
          </cell>
          <cell r="BE2">
            <v>95</v>
          </cell>
          <cell r="BF2">
            <v>120</v>
          </cell>
          <cell r="BG2">
            <v>130</v>
          </cell>
          <cell r="BH2">
            <v>150</v>
          </cell>
          <cell r="BI2">
            <v>165</v>
          </cell>
          <cell r="BJ2">
            <v>170</v>
          </cell>
          <cell r="BK2">
            <v>175</v>
          </cell>
          <cell r="BL2">
            <v>185</v>
          </cell>
        </row>
        <row r="3">
          <cell r="C3">
            <v>25</v>
          </cell>
          <cell r="D3">
            <v>30</v>
          </cell>
          <cell r="E3">
            <v>35</v>
          </cell>
          <cell r="F3">
            <v>45</v>
          </cell>
          <cell r="G3">
            <v>50</v>
          </cell>
          <cell r="H3">
            <v>55</v>
          </cell>
          <cell r="I3">
            <v>60</v>
          </cell>
          <cell r="J3">
            <v>70</v>
          </cell>
          <cell r="K3">
            <v>40</v>
          </cell>
          <cell r="L3">
            <v>45</v>
          </cell>
          <cell r="M3">
            <v>55</v>
          </cell>
          <cell r="N3">
            <v>60</v>
          </cell>
          <cell r="O3">
            <v>65</v>
          </cell>
          <cell r="P3">
            <v>70</v>
          </cell>
          <cell r="Q3">
            <v>80</v>
          </cell>
          <cell r="R3">
            <v>55</v>
          </cell>
          <cell r="S3">
            <v>65</v>
          </cell>
          <cell r="T3">
            <v>70</v>
          </cell>
          <cell r="U3">
            <v>75</v>
          </cell>
          <cell r="V3">
            <v>80</v>
          </cell>
          <cell r="W3">
            <v>95</v>
          </cell>
          <cell r="X3">
            <v>100</v>
          </cell>
          <cell r="Y3">
            <v>65</v>
          </cell>
          <cell r="Z3">
            <v>75</v>
          </cell>
          <cell r="AA3">
            <v>80</v>
          </cell>
          <cell r="AB3">
            <v>85</v>
          </cell>
          <cell r="AC3">
            <v>90</v>
          </cell>
          <cell r="AD3">
            <v>105</v>
          </cell>
          <cell r="AE3">
            <v>110</v>
          </cell>
          <cell r="AF3">
            <v>50</v>
          </cell>
          <cell r="AG3">
            <v>55</v>
          </cell>
          <cell r="AH3">
            <v>70</v>
          </cell>
          <cell r="AI3">
            <v>95</v>
          </cell>
          <cell r="AJ3">
            <v>105</v>
          </cell>
          <cell r="AK3">
            <v>110</v>
          </cell>
          <cell r="AL3">
            <v>120</v>
          </cell>
          <cell r="AM3">
            <v>130</v>
          </cell>
          <cell r="AN3">
            <v>140</v>
          </cell>
          <cell r="AO3">
            <v>65</v>
          </cell>
          <cell r="AP3">
            <v>85</v>
          </cell>
          <cell r="AQ3">
            <v>105</v>
          </cell>
          <cell r="AR3">
            <v>115</v>
          </cell>
          <cell r="AS3">
            <v>130</v>
          </cell>
          <cell r="AT3">
            <v>140</v>
          </cell>
          <cell r="AU3">
            <v>145</v>
          </cell>
          <cell r="AV3">
            <v>155</v>
          </cell>
          <cell r="AW3">
            <v>100</v>
          </cell>
          <cell r="AX3">
            <v>120</v>
          </cell>
          <cell r="AY3">
            <v>130</v>
          </cell>
          <cell r="AZ3">
            <v>150</v>
          </cell>
          <cell r="BA3">
            <v>165</v>
          </cell>
          <cell r="BB3">
            <v>170</v>
          </cell>
          <cell r="BC3">
            <v>175</v>
          </cell>
          <cell r="BD3">
            <v>185</v>
          </cell>
          <cell r="BE3">
            <v>115</v>
          </cell>
          <cell r="BF3">
            <v>135</v>
          </cell>
          <cell r="BG3">
            <v>150</v>
          </cell>
          <cell r="BH3">
            <v>170</v>
          </cell>
          <cell r="BI3">
            <v>185</v>
          </cell>
          <cell r="BJ3">
            <v>190</v>
          </cell>
          <cell r="BK3">
            <v>195</v>
          </cell>
          <cell r="BL3">
            <v>205</v>
          </cell>
        </row>
        <row r="4">
          <cell r="C4">
            <v>35</v>
          </cell>
          <cell r="D4">
            <v>40</v>
          </cell>
          <cell r="E4">
            <v>45</v>
          </cell>
          <cell r="F4">
            <v>55</v>
          </cell>
          <cell r="G4">
            <v>60</v>
          </cell>
          <cell r="H4">
            <v>65</v>
          </cell>
          <cell r="I4">
            <v>70</v>
          </cell>
          <cell r="J4">
            <v>80</v>
          </cell>
          <cell r="K4">
            <v>50</v>
          </cell>
          <cell r="L4">
            <v>55</v>
          </cell>
          <cell r="M4">
            <v>65</v>
          </cell>
          <cell r="N4">
            <v>70</v>
          </cell>
          <cell r="O4">
            <v>75</v>
          </cell>
          <cell r="P4">
            <v>80</v>
          </cell>
          <cell r="Q4">
            <v>95</v>
          </cell>
          <cell r="R4">
            <v>65</v>
          </cell>
          <cell r="S4">
            <v>75</v>
          </cell>
          <cell r="T4">
            <v>80</v>
          </cell>
          <cell r="U4">
            <v>85</v>
          </cell>
          <cell r="V4">
            <v>90</v>
          </cell>
          <cell r="W4">
            <v>105</v>
          </cell>
          <cell r="X4">
            <v>110</v>
          </cell>
          <cell r="Y4">
            <v>75</v>
          </cell>
          <cell r="Z4">
            <v>85</v>
          </cell>
          <cell r="AA4">
            <v>90</v>
          </cell>
          <cell r="AB4">
            <v>95</v>
          </cell>
          <cell r="AC4">
            <v>105</v>
          </cell>
          <cell r="AD4">
            <v>115</v>
          </cell>
          <cell r="AE4">
            <v>125</v>
          </cell>
          <cell r="AF4">
            <v>60</v>
          </cell>
          <cell r="AG4">
            <v>65</v>
          </cell>
          <cell r="AH4">
            <v>85</v>
          </cell>
          <cell r="AI4">
            <v>105</v>
          </cell>
          <cell r="AJ4">
            <v>115</v>
          </cell>
          <cell r="AK4">
            <v>130</v>
          </cell>
          <cell r="AL4">
            <v>140</v>
          </cell>
          <cell r="AM4">
            <v>145</v>
          </cell>
          <cell r="AN4">
            <v>155</v>
          </cell>
          <cell r="AO4">
            <v>80</v>
          </cell>
          <cell r="AP4">
            <v>100</v>
          </cell>
          <cell r="AQ4">
            <v>120</v>
          </cell>
          <cell r="AR4">
            <v>130</v>
          </cell>
          <cell r="AS4">
            <v>150</v>
          </cell>
          <cell r="AT4">
            <v>160</v>
          </cell>
          <cell r="AU4">
            <v>165</v>
          </cell>
          <cell r="AV4">
            <v>175</v>
          </cell>
          <cell r="AW4">
            <v>115</v>
          </cell>
          <cell r="AX4">
            <v>135</v>
          </cell>
          <cell r="AY4">
            <v>150</v>
          </cell>
          <cell r="AZ4">
            <v>170</v>
          </cell>
          <cell r="BA4">
            <v>185</v>
          </cell>
          <cell r="BB4">
            <v>190</v>
          </cell>
          <cell r="BC4">
            <v>195</v>
          </cell>
          <cell r="BD4">
            <v>205</v>
          </cell>
          <cell r="BE4">
            <v>130</v>
          </cell>
          <cell r="BF4">
            <v>150</v>
          </cell>
          <cell r="BG4">
            <v>170</v>
          </cell>
          <cell r="BH4">
            <v>190</v>
          </cell>
          <cell r="BI4">
            <v>205</v>
          </cell>
          <cell r="BJ4">
            <v>215</v>
          </cell>
          <cell r="BK4">
            <v>220</v>
          </cell>
          <cell r="BL4">
            <v>225</v>
          </cell>
        </row>
        <row r="5">
          <cell r="C5">
            <v>45</v>
          </cell>
          <cell r="D5">
            <v>50</v>
          </cell>
          <cell r="E5">
            <v>55</v>
          </cell>
          <cell r="F5">
            <v>65</v>
          </cell>
          <cell r="G5">
            <v>70</v>
          </cell>
          <cell r="H5">
            <v>75</v>
          </cell>
          <cell r="I5">
            <v>80</v>
          </cell>
          <cell r="J5">
            <v>95</v>
          </cell>
          <cell r="K5">
            <v>60</v>
          </cell>
          <cell r="L5">
            <v>65</v>
          </cell>
          <cell r="M5">
            <v>75</v>
          </cell>
          <cell r="N5">
            <v>80</v>
          </cell>
          <cell r="O5">
            <v>85</v>
          </cell>
          <cell r="P5">
            <v>90</v>
          </cell>
          <cell r="Q5">
            <v>105</v>
          </cell>
          <cell r="R5">
            <v>75</v>
          </cell>
          <cell r="S5">
            <v>85</v>
          </cell>
          <cell r="T5">
            <v>90</v>
          </cell>
          <cell r="U5">
            <v>95</v>
          </cell>
          <cell r="V5">
            <v>105</v>
          </cell>
          <cell r="W5">
            <v>115</v>
          </cell>
          <cell r="X5">
            <v>125</v>
          </cell>
          <cell r="Y5">
            <v>85</v>
          </cell>
          <cell r="Z5">
            <v>95</v>
          </cell>
          <cell r="AA5">
            <v>100</v>
          </cell>
          <cell r="AB5">
            <v>110</v>
          </cell>
          <cell r="AC5">
            <v>120</v>
          </cell>
          <cell r="AD5">
            <v>130</v>
          </cell>
          <cell r="AE5">
            <v>140</v>
          </cell>
          <cell r="AF5">
            <v>75</v>
          </cell>
          <cell r="AG5">
            <v>80</v>
          </cell>
          <cell r="AH5">
            <v>100</v>
          </cell>
          <cell r="AI5">
            <v>120</v>
          </cell>
          <cell r="AJ5">
            <v>130</v>
          </cell>
          <cell r="AK5">
            <v>150</v>
          </cell>
          <cell r="AL5">
            <v>160</v>
          </cell>
          <cell r="AM5">
            <v>165</v>
          </cell>
          <cell r="AN5">
            <v>175</v>
          </cell>
          <cell r="AO5">
            <v>95</v>
          </cell>
          <cell r="AP5">
            <v>115</v>
          </cell>
          <cell r="AQ5">
            <v>135</v>
          </cell>
          <cell r="AR5">
            <v>150</v>
          </cell>
          <cell r="AS5">
            <v>170</v>
          </cell>
          <cell r="AT5">
            <v>180</v>
          </cell>
          <cell r="AU5">
            <v>185</v>
          </cell>
          <cell r="AV5">
            <v>195</v>
          </cell>
          <cell r="AW5">
            <v>130</v>
          </cell>
          <cell r="AX5">
            <v>150</v>
          </cell>
          <cell r="AY5">
            <v>170</v>
          </cell>
          <cell r="AZ5">
            <v>190</v>
          </cell>
          <cell r="BA5">
            <v>205</v>
          </cell>
          <cell r="BB5">
            <v>215</v>
          </cell>
          <cell r="BC5">
            <v>220</v>
          </cell>
          <cell r="BD5">
            <v>225</v>
          </cell>
          <cell r="BE5">
            <v>145</v>
          </cell>
          <cell r="BF5">
            <v>170</v>
          </cell>
          <cell r="BG5">
            <v>190</v>
          </cell>
          <cell r="BH5">
            <v>210</v>
          </cell>
          <cell r="BI5">
            <v>225</v>
          </cell>
          <cell r="BJ5">
            <v>235</v>
          </cell>
          <cell r="BK5">
            <v>245</v>
          </cell>
          <cell r="BL5">
            <v>250</v>
          </cell>
        </row>
        <row r="6">
          <cell r="C6">
            <v>50</v>
          </cell>
          <cell r="D6">
            <v>60</v>
          </cell>
          <cell r="E6">
            <v>65</v>
          </cell>
          <cell r="F6">
            <v>75</v>
          </cell>
          <cell r="G6">
            <v>80</v>
          </cell>
          <cell r="H6">
            <v>85</v>
          </cell>
          <cell r="I6">
            <v>90</v>
          </cell>
          <cell r="J6">
            <v>105</v>
          </cell>
          <cell r="K6">
            <v>70</v>
          </cell>
          <cell r="L6">
            <v>75</v>
          </cell>
          <cell r="M6">
            <v>85</v>
          </cell>
          <cell r="N6">
            <v>90</v>
          </cell>
          <cell r="O6">
            <v>95</v>
          </cell>
          <cell r="P6">
            <v>105</v>
          </cell>
          <cell r="Q6">
            <v>115</v>
          </cell>
          <cell r="R6">
            <v>85</v>
          </cell>
          <cell r="S6">
            <v>95</v>
          </cell>
          <cell r="T6">
            <v>100</v>
          </cell>
          <cell r="U6">
            <v>110</v>
          </cell>
          <cell r="V6">
            <v>120</v>
          </cell>
          <cell r="W6">
            <v>130</v>
          </cell>
          <cell r="X6">
            <v>140</v>
          </cell>
          <cell r="Y6">
            <v>95</v>
          </cell>
          <cell r="Z6">
            <v>105</v>
          </cell>
          <cell r="AA6">
            <v>115</v>
          </cell>
          <cell r="AB6">
            <v>125</v>
          </cell>
          <cell r="AC6">
            <v>135</v>
          </cell>
          <cell r="AD6">
            <v>145</v>
          </cell>
          <cell r="AE6">
            <v>150</v>
          </cell>
          <cell r="AF6">
            <v>90</v>
          </cell>
          <cell r="AG6">
            <v>95</v>
          </cell>
          <cell r="AH6">
            <v>115</v>
          </cell>
          <cell r="AI6">
            <v>135</v>
          </cell>
          <cell r="AJ6">
            <v>150</v>
          </cell>
          <cell r="AK6">
            <v>170</v>
          </cell>
          <cell r="AL6">
            <v>180</v>
          </cell>
          <cell r="AM6">
            <v>185</v>
          </cell>
          <cell r="AN6">
            <v>195</v>
          </cell>
          <cell r="AO6">
            <v>110</v>
          </cell>
          <cell r="AP6">
            <v>130</v>
          </cell>
          <cell r="AQ6">
            <v>150</v>
          </cell>
          <cell r="AR6">
            <v>170</v>
          </cell>
          <cell r="AS6">
            <v>185</v>
          </cell>
          <cell r="AT6">
            <v>200</v>
          </cell>
          <cell r="AU6">
            <v>210</v>
          </cell>
          <cell r="AV6">
            <v>220</v>
          </cell>
          <cell r="AW6">
            <v>145</v>
          </cell>
          <cell r="AX6">
            <v>170</v>
          </cell>
          <cell r="AY6">
            <v>190</v>
          </cell>
          <cell r="AZ6">
            <v>210</v>
          </cell>
          <cell r="BA6">
            <v>225</v>
          </cell>
          <cell r="BB6">
            <v>235</v>
          </cell>
          <cell r="BC6">
            <v>245</v>
          </cell>
          <cell r="BD6">
            <v>250</v>
          </cell>
          <cell r="BE6">
            <v>170</v>
          </cell>
          <cell r="BF6">
            <v>190</v>
          </cell>
          <cell r="BG6">
            <v>220</v>
          </cell>
          <cell r="BH6">
            <v>240</v>
          </cell>
          <cell r="BI6">
            <v>250</v>
          </cell>
          <cell r="BJ6">
            <v>260</v>
          </cell>
          <cell r="BK6">
            <v>270</v>
          </cell>
          <cell r="BL6">
            <v>280</v>
          </cell>
        </row>
        <row r="7">
          <cell r="C7">
            <v>60</v>
          </cell>
          <cell r="D7">
            <v>70</v>
          </cell>
          <cell r="E7">
            <v>75</v>
          </cell>
          <cell r="F7">
            <v>85</v>
          </cell>
          <cell r="G7">
            <v>90</v>
          </cell>
          <cell r="H7">
            <v>95</v>
          </cell>
          <cell r="I7">
            <v>105</v>
          </cell>
          <cell r="J7">
            <v>115</v>
          </cell>
          <cell r="K7">
            <v>80</v>
          </cell>
          <cell r="L7">
            <v>85</v>
          </cell>
          <cell r="M7">
            <v>95</v>
          </cell>
          <cell r="N7">
            <v>100</v>
          </cell>
          <cell r="O7">
            <v>110</v>
          </cell>
          <cell r="P7">
            <v>120</v>
          </cell>
          <cell r="Q7">
            <v>130</v>
          </cell>
          <cell r="R7">
            <v>95</v>
          </cell>
          <cell r="S7">
            <v>105</v>
          </cell>
          <cell r="T7">
            <v>115</v>
          </cell>
          <cell r="U7">
            <v>125</v>
          </cell>
          <cell r="V7">
            <v>135</v>
          </cell>
          <cell r="W7">
            <v>145</v>
          </cell>
          <cell r="X7">
            <v>150</v>
          </cell>
          <cell r="Y7">
            <v>110</v>
          </cell>
          <cell r="Z7">
            <v>120</v>
          </cell>
          <cell r="AA7">
            <v>130</v>
          </cell>
          <cell r="AB7">
            <v>140</v>
          </cell>
          <cell r="AC7">
            <v>150</v>
          </cell>
          <cell r="AD7">
            <v>160</v>
          </cell>
          <cell r="AE7">
            <v>170</v>
          </cell>
          <cell r="AF7">
            <v>105</v>
          </cell>
          <cell r="AG7">
            <v>110</v>
          </cell>
          <cell r="AH7">
            <v>130</v>
          </cell>
          <cell r="AI7">
            <v>150</v>
          </cell>
          <cell r="AJ7">
            <v>170</v>
          </cell>
          <cell r="AK7">
            <v>185</v>
          </cell>
          <cell r="AL7">
            <v>200</v>
          </cell>
          <cell r="AM7">
            <v>210</v>
          </cell>
          <cell r="AN7">
            <v>220</v>
          </cell>
          <cell r="AO7">
            <v>120</v>
          </cell>
          <cell r="AP7">
            <v>145</v>
          </cell>
          <cell r="AQ7">
            <v>170</v>
          </cell>
          <cell r="AR7">
            <v>190</v>
          </cell>
          <cell r="AS7">
            <v>200</v>
          </cell>
          <cell r="AT7">
            <v>220</v>
          </cell>
          <cell r="AU7">
            <v>225</v>
          </cell>
          <cell r="AV7">
            <v>235</v>
          </cell>
          <cell r="AW7">
            <v>170</v>
          </cell>
          <cell r="AX7">
            <v>190</v>
          </cell>
          <cell r="AY7">
            <v>220</v>
          </cell>
          <cell r="AZ7">
            <v>240</v>
          </cell>
          <cell r="BA7">
            <v>250</v>
          </cell>
          <cell r="BB7">
            <v>260</v>
          </cell>
          <cell r="BC7">
            <v>270</v>
          </cell>
          <cell r="BD7">
            <v>280</v>
          </cell>
          <cell r="BE7">
            <v>190</v>
          </cell>
          <cell r="BF7">
            <v>210</v>
          </cell>
          <cell r="BG7">
            <v>240</v>
          </cell>
          <cell r="BH7">
            <v>265</v>
          </cell>
          <cell r="BI7">
            <v>280</v>
          </cell>
          <cell r="BJ7">
            <v>290</v>
          </cell>
          <cell r="BK7">
            <v>300</v>
          </cell>
          <cell r="BL7">
            <v>310</v>
          </cell>
        </row>
        <row r="8">
          <cell r="C8">
            <v>70</v>
          </cell>
          <cell r="D8">
            <v>80</v>
          </cell>
          <cell r="E8">
            <v>85</v>
          </cell>
          <cell r="F8">
            <v>95</v>
          </cell>
          <cell r="G8">
            <v>100</v>
          </cell>
          <cell r="H8">
            <v>110</v>
          </cell>
          <cell r="I8">
            <v>120</v>
          </cell>
          <cell r="J8">
            <v>130</v>
          </cell>
          <cell r="K8">
            <v>90</v>
          </cell>
          <cell r="L8">
            <v>95</v>
          </cell>
          <cell r="M8">
            <v>105</v>
          </cell>
          <cell r="N8">
            <v>115</v>
          </cell>
          <cell r="O8">
            <v>125</v>
          </cell>
          <cell r="P8">
            <v>135</v>
          </cell>
          <cell r="Q8">
            <v>145</v>
          </cell>
          <cell r="R8">
            <v>110</v>
          </cell>
          <cell r="S8">
            <v>120</v>
          </cell>
          <cell r="T8">
            <v>130</v>
          </cell>
          <cell r="U8">
            <v>140</v>
          </cell>
          <cell r="V8">
            <v>150</v>
          </cell>
          <cell r="W8">
            <v>160</v>
          </cell>
          <cell r="X8">
            <v>170</v>
          </cell>
          <cell r="Y8">
            <v>125</v>
          </cell>
          <cell r="Z8">
            <v>140</v>
          </cell>
          <cell r="AA8">
            <v>150</v>
          </cell>
          <cell r="AB8">
            <v>160</v>
          </cell>
          <cell r="AC8">
            <v>170</v>
          </cell>
          <cell r="AD8">
            <v>180</v>
          </cell>
          <cell r="AE8">
            <v>190</v>
          </cell>
          <cell r="AF8">
            <v>115</v>
          </cell>
          <cell r="AG8">
            <v>120</v>
          </cell>
          <cell r="AH8">
            <v>145</v>
          </cell>
          <cell r="AI8">
            <v>170</v>
          </cell>
          <cell r="AJ8">
            <v>190</v>
          </cell>
          <cell r="AK8">
            <v>200</v>
          </cell>
          <cell r="AL8">
            <v>220</v>
          </cell>
          <cell r="AM8">
            <v>225</v>
          </cell>
          <cell r="AN8">
            <v>235</v>
          </cell>
          <cell r="AO8">
            <v>135</v>
          </cell>
          <cell r="AP8">
            <v>170</v>
          </cell>
          <cell r="AQ8">
            <v>190</v>
          </cell>
          <cell r="AR8">
            <v>210</v>
          </cell>
          <cell r="AS8">
            <v>220</v>
          </cell>
          <cell r="AT8">
            <v>240</v>
          </cell>
          <cell r="AU8">
            <v>250</v>
          </cell>
          <cell r="AV8">
            <v>260</v>
          </cell>
          <cell r="AW8">
            <v>190</v>
          </cell>
          <cell r="AX8">
            <v>210</v>
          </cell>
          <cell r="AY8">
            <v>240</v>
          </cell>
          <cell r="AZ8">
            <v>260</v>
          </cell>
          <cell r="BA8">
            <v>280</v>
          </cell>
          <cell r="BB8">
            <v>290</v>
          </cell>
          <cell r="BC8">
            <v>300</v>
          </cell>
          <cell r="BD8">
            <v>310</v>
          </cell>
          <cell r="BE8">
            <v>210</v>
          </cell>
          <cell r="BF8">
            <v>230</v>
          </cell>
          <cell r="BG8">
            <v>260</v>
          </cell>
          <cell r="BH8">
            <v>285</v>
          </cell>
          <cell r="BI8">
            <v>300</v>
          </cell>
          <cell r="BJ8">
            <v>310</v>
          </cell>
          <cell r="BK8">
            <v>325</v>
          </cell>
          <cell r="BL8">
            <v>330</v>
          </cell>
        </row>
        <row r="9">
          <cell r="C9">
            <v>80</v>
          </cell>
          <cell r="D9">
            <v>90</v>
          </cell>
          <cell r="E9">
            <v>95</v>
          </cell>
          <cell r="F9">
            <v>105</v>
          </cell>
          <cell r="G9">
            <v>115</v>
          </cell>
          <cell r="H9">
            <v>125</v>
          </cell>
          <cell r="I9">
            <v>135</v>
          </cell>
          <cell r="J9">
            <v>145</v>
          </cell>
          <cell r="K9">
            <v>100</v>
          </cell>
          <cell r="L9">
            <v>110</v>
          </cell>
          <cell r="M9">
            <v>120</v>
          </cell>
          <cell r="N9">
            <v>130</v>
          </cell>
          <cell r="O9">
            <v>140</v>
          </cell>
          <cell r="P9">
            <v>150</v>
          </cell>
          <cell r="Q9">
            <v>160</v>
          </cell>
          <cell r="R9">
            <v>125</v>
          </cell>
          <cell r="S9">
            <v>135</v>
          </cell>
          <cell r="T9">
            <v>150</v>
          </cell>
          <cell r="U9">
            <v>160</v>
          </cell>
          <cell r="V9">
            <v>170</v>
          </cell>
          <cell r="W9">
            <v>180</v>
          </cell>
          <cell r="X9">
            <v>190</v>
          </cell>
          <cell r="Y9">
            <v>140</v>
          </cell>
          <cell r="Z9">
            <v>160</v>
          </cell>
          <cell r="AA9">
            <v>170</v>
          </cell>
          <cell r="AB9">
            <v>180</v>
          </cell>
          <cell r="AC9">
            <v>190</v>
          </cell>
          <cell r="AD9">
            <v>195</v>
          </cell>
          <cell r="AE9">
            <v>210</v>
          </cell>
          <cell r="AF9">
            <v>130</v>
          </cell>
          <cell r="AG9">
            <v>135</v>
          </cell>
          <cell r="AH9">
            <v>170</v>
          </cell>
          <cell r="AI9">
            <v>190</v>
          </cell>
          <cell r="AJ9">
            <v>210</v>
          </cell>
          <cell r="AK9">
            <v>220</v>
          </cell>
          <cell r="AL9">
            <v>240</v>
          </cell>
          <cell r="AM9">
            <v>250</v>
          </cell>
          <cell r="AN9">
            <v>260</v>
          </cell>
          <cell r="AO9">
            <v>150</v>
          </cell>
          <cell r="AP9">
            <v>190</v>
          </cell>
          <cell r="AQ9">
            <v>210</v>
          </cell>
          <cell r="AR9">
            <v>230</v>
          </cell>
          <cell r="AS9">
            <v>250</v>
          </cell>
          <cell r="AT9">
            <v>260</v>
          </cell>
          <cell r="AU9">
            <v>280</v>
          </cell>
          <cell r="AV9">
            <v>280</v>
          </cell>
          <cell r="AW9">
            <v>210</v>
          </cell>
          <cell r="AX9">
            <v>230</v>
          </cell>
          <cell r="AY9">
            <v>250</v>
          </cell>
          <cell r="AZ9">
            <v>285</v>
          </cell>
          <cell r="BA9">
            <v>300</v>
          </cell>
          <cell r="BB9">
            <v>310</v>
          </cell>
          <cell r="BC9">
            <v>325</v>
          </cell>
          <cell r="BD9">
            <v>330</v>
          </cell>
          <cell r="BE9">
            <v>225</v>
          </cell>
          <cell r="BF9">
            <v>255</v>
          </cell>
          <cell r="BG9">
            <v>275</v>
          </cell>
          <cell r="BH9">
            <v>305</v>
          </cell>
          <cell r="BI9">
            <v>325</v>
          </cell>
          <cell r="BJ9">
            <v>330</v>
          </cell>
          <cell r="BK9">
            <v>345</v>
          </cell>
          <cell r="BL9">
            <v>355</v>
          </cell>
        </row>
        <row r="10">
          <cell r="C10">
            <v>1000</v>
          </cell>
          <cell r="D10">
            <v>1000</v>
          </cell>
          <cell r="E10">
            <v>1000</v>
          </cell>
          <cell r="F10">
            <v>1000</v>
          </cell>
          <cell r="G10">
            <v>1000</v>
          </cell>
          <cell r="H10">
            <v>1000</v>
          </cell>
          <cell r="I10">
            <v>1000</v>
          </cell>
          <cell r="J10">
            <v>1000</v>
          </cell>
          <cell r="K10">
            <v>1000</v>
          </cell>
          <cell r="L10">
            <v>1000</v>
          </cell>
          <cell r="M10">
            <v>1000</v>
          </cell>
          <cell r="N10">
            <v>1000</v>
          </cell>
          <cell r="O10">
            <v>1000</v>
          </cell>
          <cell r="P10">
            <v>1000</v>
          </cell>
          <cell r="Q10">
            <v>1000</v>
          </cell>
          <cell r="R10">
            <v>1000</v>
          </cell>
          <cell r="S10">
            <v>1000</v>
          </cell>
          <cell r="T10">
            <v>1000</v>
          </cell>
          <cell r="U10">
            <v>1000</v>
          </cell>
          <cell r="V10">
            <v>1000</v>
          </cell>
          <cell r="W10">
            <v>1000</v>
          </cell>
          <cell r="X10">
            <v>1000</v>
          </cell>
          <cell r="Y10">
            <v>155</v>
          </cell>
          <cell r="Z10">
            <v>175</v>
          </cell>
          <cell r="AA10">
            <v>190</v>
          </cell>
          <cell r="AB10">
            <v>200</v>
          </cell>
          <cell r="AC10">
            <v>205</v>
          </cell>
          <cell r="AD10">
            <v>210</v>
          </cell>
          <cell r="AE10">
            <v>225</v>
          </cell>
          <cell r="AF10">
            <v>1000</v>
          </cell>
          <cell r="AG10">
            <v>1000</v>
          </cell>
          <cell r="AH10">
            <v>1000</v>
          </cell>
          <cell r="AI10">
            <v>1000</v>
          </cell>
          <cell r="AJ10">
            <v>1000</v>
          </cell>
          <cell r="AK10">
            <v>1000</v>
          </cell>
          <cell r="AL10">
            <v>10000</v>
          </cell>
          <cell r="AM10">
            <v>1000</v>
          </cell>
          <cell r="AN10">
            <v>1000</v>
          </cell>
          <cell r="AO10">
            <v>1000</v>
          </cell>
          <cell r="AP10">
            <v>1000</v>
          </cell>
          <cell r="AQ10">
            <v>1000</v>
          </cell>
          <cell r="AR10">
            <v>1000</v>
          </cell>
          <cell r="AS10">
            <v>1000</v>
          </cell>
          <cell r="AT10">
            <v>10000</v>
          </cell>
          <cell r="AU10">
            <v>1000</v>
          </cell>
          <cell r="AV10">
            <v>1000</v>
          </cell>
          <cell r="AW10">
            <v>1000</v>
          </cell>
          <cell r="AX10">
            <v>1000</v>
          </cell>
          <cell r="AY10">
            <v>1000</v>
          </cell>
          <cell r="AZ10">
            <v>10000</v>
          </cell>
          <cell r="BA10">
            <v>1000</v>
          </cell>
          <cell r="BB10">
            <v>1000</v>
          </cell>
          <cell r="BC10">
            <v>1000</v>
          </cell>
          <cell r="BD10">
            <v>10000</v>
          </cell>
          <cell r="BE10">
            <v>240</v>
          </cell>
          <cell r="BF10">
            <v>270</v>
          </cell>
          <cell r="BG10">
            <v>290</v>
          </cell>
          <cell r="BH10">
            <v>320</v>
          </cell>
          <cell r="BI10">
            <v>345</v>
          </cell>
          <cell r="BJ10">
            <v>355</v>
          </cell>
          <cell r="BK10">
            <v>365</v>
          </cell>
          <cell r="BL10">
            <v>375</v>
          </cell>
        </row>
        <row r="11">
          <cell r="B11" t="str">
            <v>MINIME</v>
          </cell>
          <cell r="C11" t="str">
            <v>CADET</v>
          </cell>
          <cell r="D11" t="str">
            <v>CADET</v>
          </cell>
          <cell r="E11" t="str">
            <v>JUNIOR</v>
          </cell>
          <cell r="F11" t="str">
            <v>SENIOR</v>
          </cell>
          <cell r="H11" t="str">
            <v>MINIME</v>
          </cell>
          <cell r="I11" t="str">
            <v>CADETTE</v>
          </cell>
          <cell r="J11" t="str">
            <v>CADETTE</v>
          </cell>
          <cell r="K11" t="str">
            <v>JUNIOR</v>
          </cell>
          <cell r="L11" t="str">
            <v>SENIOR</v>
          </cell>
        </row>
        <row r="12">
          <cell r="A12">
            <v>20.01</v>
          </cell>
          <cell r="B12" t="str">
            <v>NON</v>
          </cell>
          <cell r="C12" t="str">
            <v>C1 45</v>
          </cell>
          <cell r="D12" t="str">
            <v>C2 50</v>
          </cell>
          <cell r="E12" t="str">
            <v>J56</v>
          </cell>
          <cell r="F12" t="str">
            <v>S56</v>
          </cell>
          <cell r="G12">
            <v>20.01</v>
          </cell>
          <cell r="H12" t="str">
            <v>NON</v>
          </cell>
          <cell r="I12" t="str">
            <v>FC1 40</v>
          </cell>
          <cell r="J12" t="str">
            <v>FC2 44</v>
          </cell>
          <cell r="K12" t="str">
            <v>FJ48</v>
          </cell>
          <cell r="L12" t="str">
            <v>FS48</v>
          </cell>
        </row>
        <row r="13">
          <cell r="A13">
            <v>34.01</v>
          </cell>
          <cell r="B13" t="str">
            <v>NON</v>
          </cell>
          <cell r="C13" t="str">
            <v>C1 45</v>
          </cell>
          <cell r="D13" t="str">
            <v>C2 50</v>
          </cell>
          <cell r="E13" t="str">
            <v>J56</v>
          </cell>
          <cell r="F13" t="str">
            <v>S56</v>
          </cell>
          <cell r="G13">
            <v>30.01</v>
          </cell>
          <cell r="H13" t="str">
            <v>NON</v>
          </cell>
          <cell r="I13" t="str">
            <v>FC1 40</v>
          </cell>
          <cell r="J13" t="str">
            <v>FC2 44</v>
          </cell>
          <cell r="K13" t="str">
            <v>FJ48</v>
          </cell>
          <cell r="L13" t="str">
            <v>FS48</v>
          </cell>
        </row>
        <row r="14">
          <cell r="A14">
            <v>38.01</v>
          </cell>
          <cell r="B14" t="str">
            <v>NON</v>
          </cell>
          <cell r="C14" t="str">
            <v>C1 45</v>
          </cell>
          <cell r="D14" t="str">
            <v>C2 50</v>
          </cell>
          <cell r="E14" t="str">
            <v>J56</v>
          </cell>
          <cell r="F14" t="str">
            <v>S56</v>
          </cell>
          <cell r="G14">
            <v>35.01</v>
          </cell>
          <cell r="H14" t="str">
            <v>NON</v>
          </cell>
          <cell r="I14" t="str">
            <v>FC1 40</v>
          </cell>
          <cell r="J14" t="str">
            <v>FC2 44</v>
          </cell>
          <cell r="K14" t="str">
            <v>FJ48</v>
          </cell>
          <cell r="L14" t="str">
            <v>FS48</v>
          </cell>
        </row>
        <row r="15">
          <cell r="A15">
            <v>40.01</v>
          </cell>
          <cell r="B15" t="str">
            <v>NON</v>
          </cell>
          <cell r="C15" t="str">
            <v>C1 45</v>
          </cell>
          <cell r="D15" t="str">
            <v>C2 50</v>
          </cell>
          <cell r="E15" t="str">
            <v>J56</v>
          </cell>
          <cell r="F15" t="str">
            <v>S56</v>
          </cell>
          <cell r="G15">
            <v>36.01</v>
          </cell>
          <cell r="H15" t="str">
            <v>NON</v>
          </cell>
          <cell r="I15" t="str">
            <v>FC1 40</v>
          </cell>
          <cell r="J15" t="str">
            <v>FC2 44</v>
          </cell>
          <cell r="K15" t="str">
            <v>FJ48</v>
          </cell>
          <cell r="L15" t="str">
            <v>FS48</v>
          </cell>
        </row>
        <row r="16">
          <cell r="A16">
            <v>45.01</v>
          </cell>
          <cell r="B16" t="str">
            <v>NON</v>
          </cell>
          <cell r="C16" t="str">
            <v>C1 50</v>
          </cell>
          <cell r="D16" t="str">
            <v>C2 50</v>
          </cell>
          <cell r="E16" t="str">
            <v>J56</v>
          </cell>
          <cell r="F16" t="str">
            <v>S56</v>
          </cell>
          <cell r="G16">
            <v>40.01</v>
          </cell>
          <cell r="H16" t="str">
            <v>NON</v>
          </cell>
          <cell r="I16" t="str">
            <v>FC1 44</v>
          </cell>
          <cell r="J16" t="str">
            <v>FC2 44</v>
          </cell>
          <cell r="K16" t="str">
            <v>FJ48</v>
          </cell>
          <cell r="L16" t="str">
            <v>FS48</v>
          </cell>
        </row>
        <row r="17">
          <cell r="A17">
            <v>50.01</v>
          </cell>
          <cell r="B17" t="str">
            <v>NON</v>
          </cell>
          <cell r="C17" t="str">
            <v>C1 56</v>
          </cell>
          <cell r="D17" t="str">
            <v>C2 56</v>
          </cell>
          <cell r="E17" t="str">
            <v>J56</v>
          </cell>
          <cell r="F17" t="str">
            <v>S56</v>
          </cell>
          <cell r="G17">
            <v>44.01</v>
          </cell>
          <cell r="H17" t="str">
            <v>NON</v>
          </cell>
          <cell r="I17" t="str">
            <v>FC1 48</v>
          </cell>
          <cell r="J17" t="str">
            <v>FC2 48</v>
          </cell>
          <cell r="K17" t="str">
            <v>FJ48</v>
          </cell>
          <cell r="L17" t="str">
            <v>FS48</v>
          </cell>
        </row>
        <row r="18">
          <cell r="A18">
            <v>52.05</v>
          </cell>
          <cell r="B18" t="str">
            <v>NON</v>
          </cell>
          <cell r="C18" t="str">
            <v>C1 56</v>
          </cell>
          <cell r="D18" t="str">
            <v>C2 56</v>
          </cell>
          <cell r="E18" t="str">
            <v>J56</v>
          </cell>
          <cell r="F18" t="str">
            <v>S56</v>
          </cell>
          <cell r="G18">
            <v>48.01</v>
          </cell>
          <cell r="H18" t="str">
            <v>NON</v>
          </cell>
          <cell r="I18" t="str">
            <v>FC1 53</v>
          </cell>
          <cell r="J18" t="str">
            <v>FC2 53</v>
          </cell>
          <cell r="K18" t="str">
            <v>FJ53</v>
          </cell>
          <cell r="L18" t="str">
            <v>FS53</v>
          </cell>
        </row>
        <row r="19">
          <cell r="A19">
            <v>56.01</v>
          </cell>
          <cell r="B19" t="str">
            <v>NON</v>
          </cell>
          <cell r="C19" t="str">
            <v>C1 62</v>
          </cell>
          <cell r="D19" t="str">
            <v>C2 62</v>
          </cell>
          <cell r="E19" t="str">
            <v>J62</v>
          </cell>
          <cell r="F19" t="str">
            <v>S62</v>
          </cell>
          <cell r="G19">
            <v>53.01</v>
          </cell>
          <cell r="H19" t="str">
            <v>NON</v>
          </cell>
          <cell r="I19" t="str">
            <v>FC1 58</v>
          </cell>
          <cell r="J19" t="str">
            <v>FC2 58</v>
          </cell>
          <cell r="K19" t="str">
            <v>FJ58</v>
          </cell>
          <cell r="L19" t="str">
            <v>FS58</v>
          </cell>
        </row>
        <row r="20">
          <cell r="A20">
            <v>62.01</v>
          </cell>
          <cell r="B20" t="str">
            <v>NON</v>
          </cell>
          <cell r="C20" t="str">
            <v>C1 69</v>
          </cell>
          <cell r="D20" t="str">
            <v>C2 69</v>
          </cell>
          <cell r="E20" t="str">
            <v>J69</v>
          </cell>
          <cell r="F20" t="str">
            <v>S69</v>
          </cell>
          <cell r="G20">
            <v>58.01</v>
          </cell>
          <cell r="H20" t="str">
            <v>NON</v>
          </cell>
          <cell r="I20" t="str">
            <v>FC1 63</v>
          </cell>
          <cell r="J20" t="str">
            <v>FC2 63</v>
          </cell>
          <cell r="K20" t="str">
            <v>FJ63</v>
          </cell>
          <cell r="L20" t="str">
            <v>FS63</v>
          </cell>
        </row>
        <row r="21">
          <cell r="A21">
            <v>69.01</v>
          </cell>
          <cell r="B21" t="str">
            <v>NON</v>
          </cell>
          <cell r="C21" t="str">
            <v>C1 77</v>
          </cell>
          <cell r="D21" t="str">
            <v>C2 77</v>
          </cell>
          <cell r="E21" t="str">
            <v>J77</v>
          </cell>
          <cell r="F21" t="str">
            <v>S77</v>
          </cell>
          <cell r="G21">
            <v>63.01</v>
          </cell>
          <cell r="H21" t="str">
            <v>NON</v>
          </cell>
          <cell r="I21" t="str">
            <v>FC1 69</v>
          </cell>
          <cell r="J21" t="str">
            <v>FC2 69</v>
          </cell>
          <cell r="K21" t="str">
            <v>FJ69</v>
          </cell>
          <cell r="L21" t="str">
            <v>FS69</v>
          </cell>
        </row>
        <row r="22">
          <cell r="A22">
            <v>77.01</v>
          </cell>
          <cell r="B22" t="str">
            <v>NON</v>
          </cell>
          <cell r="C22" t="str">
            <v>C1 85</v>
          </cell>
          <cell r="D22" t="str">
            <v>C2 85</v>
          </cell>
          <cell r="E22" t="str">
            <v>J85</v>
          </cell>
          <cell r="F22" t="str">
            <v>S85</v>
          </cell>
          <cell r="G22">
            <v>69.01</v>
          </cell>
          <cell r="H22" t="str">
            <v>NON</v>
          </cell>
          <cell r="I22" t="str">
            <v>FC1 +69</v>
          </cell>
          <cell r="J22" t="str">
            <v>FC2 +69</v>
          </cell>
          <cell r="K22" t="str">
            <v>FJ75</v>
          </cell>
          <cell r="L22" t="str">
            <v>FS75</v>
          </cell>
        </row>
        <row r="23">
          <cell r="A23">
            <v>85.01</v>
          </cell>
          <cell r="B23" t="str">
            <v>NON</v>
          </cell>
          <cell r="C23" t="str">
            <v>C1 94</v>
          </cell>
          <cell r="D23" t="str">
            <v>C2 94</v>
          </cell>
          <cell r="E23" t="str">
            <v>J94</v>
          </cell>
          <cell r="F23" t="str">
            <v>S94</v>
          </cell>
          <cell r="G23">
            <v>75.01</v>
          </cell>
          <cell r="H23" t="str">
            <v>NON</v>
          </cell>
          <cell r="I23" t="str">
            <v>FC1 +69</v>
          </cell>
          <cell r="J23" t="str">
            <v>FC2 +69</v>
          </cell>
          <cell r="K23" t="str">
            <v>FJ+75</v>
          </cell>
          <cell r="L23" t="str">
            <v>FS+75</v>
          </cell>
        </row>
        <row r="24">
          <cell r="A24">
            <v>94.01</v>
          </cell>
          <cell r="B24" t="str">
            <v>NON</v>
          </cell>
          <cell r="C24" t="str">
            <v>C1 +94</v>
          </cell>
          <cell r="D24" t="str">
            <v>C2 +94</v>
          </cell>
          <cell r="E24" t="str">
            <v>J105</v>
          </cell>
          <cell r="F24" t="str">
            <v>S105</v>
          </cell>
          <cell r="G24">
            <v>110</v>
          </cell>
          <cell r="H24" t="str">
            <v>NON</v>
          </cell>
          <cell r="I24" t="str">
            <v>FC1 +69</v>
          </cell>
          <cell r="J24" t="str">
            <v>FC2 +69</v>
          </cell>
          <cell r="K24" t="str">
            <v>FJ+75</v>
          </cell>
          <cell r="L24" t="str">
            <v>FS+75</v>
          </cell>
        </row>
        <row r="25">
          <cell r="A25">
            <v>105.01</v>
          </cell>
          <cell r="B25" t="str">
            <v>NON</v>
          </cell>
          <cell r="C25" t="str">
            <v>C1 +94</v>
          </cell>
          <cell r="D25" t="str">
            <v>C2 +94</v>
          </cell>
          <cell r="E25" t="str">
            <v>J+105</v>
          </cell>
          <cell r="F25" t="str">
            <v>S+105</v>
          </cell>
          <cell r="G25">
            <v>140</v>
          </cell>
          <cell r="H25" t="str">
            <v>NON</v>
          </cell>
          <cell r="I25" t="str">
            <v>FC1 +69</v>
          </cell>
          <cell r="J25" t="str">
            <v>FC2 +69</v>
          </cell>
          <cell r="K25" t="str">
            <v>FJ+75</v>
          </cell>
          <cell r="L25" t="str">
            <v>FS+75</v>
          </cell>
        </row>
        <row r="26">
          <cell r="A26">
            <v>110</v>
          </cell>
          <cell r="B26" t="str">
            <v>NON</v>
          </cell>
          <cell r="C26" t="str">
            <v>C1 +94</v>
          </cell>
          <cell r="D26" t="str">
            <v>C2 +94</v>
          </cell>
          <cell r="E26" t="str">
            <v>J+105</v>
          </cell>
          <cell r="F26" t="str">
            <v>S+105</v>
          </cell>
        </row>
        <row r="27">
          <cell r="A27">
            <v>120</v>
          </cell>
          <cell r="B27" t="str">
            <v>NON</v>
          </cell>
          <cell r="C27" t="str">
            <v>C1 +94</v>
          </cell>
          <cell r="D27" t="str">
            <v>C2 +94</v>
          </cell>
          <cell r="E27" t="str">
            <v>J+105</v>
          </cell>
          <cell r="F27" t="str">
            <v>S+105</v>
          </cell>
        </row>
        <row r="28">
          <cell r="A28">
            <v>130</v>
          </cell>
          <cell r="B28" t="str">
            <v>NON</v>
          </cell>
          <cell r="C28" t="str">
            <v>C1 +94</v>
          </cell>
          <cell r="D28" t="str">
            <v>C2 +94</v>
          </cell>
          <cell r="E28" t="str">
            <v>J+105</v>
          </cell>
          <cell r="F28" t="str">
            <v>S+105</v>
          </cell>
        </row>
        <row r="29">
          <cell r="A29">
            <v>140</v>
          </cell>
          <cell r="B29" t="str">
            <v>NON</v>
          </cell>
          <cell r="C29" t="str">
            <v>C1 +94</v>
          </cell>
          <cell r="D29" t="str">
            <v>C2 +94</v>
          </cell>
          <cell r="E29" t="str">
            <v>J+105</v>
          </cell>
          <cell r="F29" t="str">
            <v>S+105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MATCH"/>
    </sheetNames>
    <sheetDataSet>
      <sheetData sheetId="0">
        <row r="11">
          <cell r="B11" t="str">
            <v>MINIME</v>
          </cell>
          <cell r="C11" t="str">
            <v>CADET</v>
          </cell>
          <cell r="D11" t="str">
            <v>CADET</v>
          </cell>
          <cell r="E11" t="str">
            <v>JUNIOR</v>
          </cell>
          <cell r="F11" t="str">
            <v>SENIOR</v>
          </cell>
          <cell r="G11">
            <v>0</v>
          </cell>
          <cell r="H11" t="str">
            <v>MINIME</v>
          </cell>
          <cell r="I11" t="str">
            <v>CADETTE</v>
          </cell>
          <cell r="J11" t="str">
            <v>CADETTE</v>
          </cell>
          <cell r="K11" t="str">
            <v>JUNIOR</v>
          </cell>
          <cell r="L11" t="str">
            <v>SENIOR</v>
          </cell>
        </row>
        <row r="12">
          <cell r="A12">
            <v>20.01</v>
          </cell>
          <cell r="B12" t="str">
            <v>NON</v>
          </cell>
          <cell r="C12" t="str">
            <v>C1 45</v>
          </cell>
          <cell r="D12" t="str">
            <v>C2 50</v>
          </cell>
          <cell r="E12" t="str">
            <v>J56</v>
          </cell>
          <cell r="F12" t="str">
            <v>S56</v>
          </cell>
          <cell r="G12">
            <v>20.01</v>
          </cell>
          <cell r="H12" t="str">
            <v>NON</v>
          </cell>
          <cell r="I12" t="str">
            <v>FC1 40</v>
          </cell>
          <cell r="J12" t="str">
            <v>FC2 44</v>
          </cell>
          <cell r="K12" t="str">
            <v>FJ48</v>
          </cell>
          <cell r="L12" t="str">
            <v>FS48</v>
          </cell>
        </row>
        <row r="13">
          <cell r="A13">
            <v>34.01</v>
          </cell>
          <cell r="B13" t="str">
            <v>NON</v>
          </cell>
          <cell r="C13" t="str">
            <v>C1 45</v>
          </cell>
          <cell r="D13" t="str">
            <v>C2 50</v>
          </cell>
          <cell r="E13" t="str">
            <v>J56</v>
          </cell>
          <cell r="F13" t="str">
            <v>S56</v>
          </cell>
          <cell r="G13">
            <v>30.01</v>
          </cell>
          <cell r="H13" t="str">
            <v>NON</v>
          </cell>
          <cell r="I13" t="str">
            <v>FC1 40</v>
          </cell>
          <cell r="J13" t="str">
            <v>FC2 44</v>
          </cell>
          <cell r="K13" t="str">
            <v>FJ48</v>
          </cell>
          <cell r="L13" t="str">
            <v>FS48</v>
          </cell>
        </row>
        <row r="14">
          <cell r="A14">
            <v>38.01</v>
          </cell>
          <cell r="B14" t="str">
            <v>NON</v>
          </cell>
          <cell r="C14" t="str">
            <v>C1 45</v>
          </cell>
          <cell r="D14" t="str">
            <v>C2 50</v>
          </cell>
          <cell r="E14" t="str">
            <v>J56</v>
          </cell>
          <cell r="F14" t="str">
            <v>S56</v>
          </cell>
          <cell r="G14">
            <v>35.01</v>
          </cell>
          <cell r="H14" t="str">
            <v>NON</v>
          </cell>
          <cell r="I14" t="str">
            <v>FC1 40</v>
          </cell>
          <cell r="J14" t="str">
            <v>FC2 44</v>
          </cell>
          <cell r="K14" t="str">
            <v>FJ48</v>
          </cell>
          <cell r="L14" t="str">
            <v>FS48</v>
          </cell>
        </row>
        <row r="15">
          <cell r="A15">
            <v>40.01</v>
          </cell>
          <cell r="B15" t="str">
            <v>NON</v>
          </cell>
          <cell r="C15" t="str">
            <v>C1 45</v>
          </cell>
          <cell r="D15" t="str">
            <v>C2 50</v>
          </cell>
          <cell r="E15" t="str">
            <v>J56</v>
          </cell>
          <cell r="F15" t="str">
            <v>S56</v>
          </cell>
          <cell r="G15">
            <v>36.01</v>
          </cell>
          <cell r="H15" t="str">
            <v>NON</v>
          </cell>
          <cell r="I15" t="str">
            <v>FC1 40</v>
          </cell>
          <cell r="J15" t="str">
            <v>FC2 44</v>
          </cell>
          <cell r="K15" t="str">
            <v>FJ48</v>
          </cell>
          <cell r="L15" t="str">
            <v>FS48</v>
          </cell>
        </row>
        <row r="16">
          <cell r="A16">
            <v>45.01</v>
          </cell>
          <cell r="B16" t="str">
            <v>NON</v>
          </cell>
          <cell r="C16" t="str">
            <v>C1 50</v>
          </cell>
          <cell r="D16" t="str">
            <v>C2 50</v>
          </cell>
          <cell r="E16" t="str">
            <v>J56</v>
          </cell>
          <cell r="F16" t="str">
            <v>S56</v>
          </cell>
          <cell r="G16">
            <v>40.01</v>
          </cell>
          <cell r="H16" t="str">
            <v>NON</v>
          </cell>
          <cell r="I16" t="str">
            <v>FC1 44</v>
          </cell>
          <cell r="J16" t="str">
            <v>FC2 44</v>
          </cell>
          <cell r="K16" t="str">
            <v>FJ48</v>
          </cell>
          <cell r="L16" t="str">
            <v>FS48</v>
          </cell>
        </row>
        <row r="17">
          <cell r="A17">
            <v>50.01</v>
          </cell>
          <cell r="B17" t="str">
            <v>NON</v>
          </cell>
          <cell r="C17" t="str">
            <v>C1 56</v>
          </cell>
          <cell r="D17" t="str">
            <v>C2 56</v>
          </cell>
          <cell r="E17" t="str">
            <v>J56</v>
          </cell>
          <cell r="F17" t="str">
            <v>S56</v>
          </cell>
          <cell r="G17">
            <v>44.01</v>
          </cell>
          <cell r="H17" t="str">
            <v>NON</v>
          </cell>
          <cell r="I17" t="str">
            <v>FC1 48</v>
          </cell>
          <cell r="J17" t="str">
            <v>FC2 48</v>
          </cell>
          <cell r="K17" t="str">
            <v>FJ48</v>
          </cell>
          <cell r="L17" t="str">
            <v>FS48</v>
          </cell>
        </row>
        <row r="18">
          <cell r="A18">
            <v>52.05</v>
          </cell>
          <cell r="B18" t="str">
            <v>NON</v>
          </cell>
          <cell r="C18" t="str">
            <v>C1 56</v>
          </cell>
          <cell r="D18" t="str">
            <v>C2 56</v>
          </cell>
          <cell r="E18" t="str">
            <v>J56</v>
          </cell>
          <cell r="F18" t="str">
            <v>S56</v>
          </cell>
          <cell r="G18">
            <v>48.01</v>
          </cell>
          <cell r="H18" t="str">
            <v>NON</v>
          </cell>
          <cell r="I18" t="str">
            <v>FC1 53</v>
          </cell>
          <cell r="J18" t="str">
            <v>FC2 53</v>
          </cell>
          <cell r="K18" t="str">
            <v>FJ53</v>
          </cell>
          <cell r="L18" t="str">
            <v>FS53</v>
          </cell>
        </row>
        <row r="19">
          <cell r="A19">
            <v>56.01</v>
          </cell>
          <cell r="B19" t="str">
            <v>NON</v>
          </cell>
          <cell r="C19" t="str">
            <v>C1 62</v>
          </cell>
          <cell r="D19" t="str">
            <v>C2 62</v>
          </cell>
          <cell r="E19" t="str">
            <v>J62</v>
          </cell>
          <cell r="F19" t="str">
            <v>S62</v>
          </cell>
          <cell r="G19">
            <v>53.01</v>
          </cell>
          <cell r="H19" t="str">
            <v>NON</v>
          </cell>
          <cell r="I19" t="str">
            <v>FC1 58</v>
          </cell>
          <cell r="J19" t="str">
            <v>FC2 58</v>
          </cell>
          <cell r="K19" t="str">
            <v>FJ58</v>
          </cell>
          <cell r="L19" t="str">
            <v>FS58</v>
          </cell>
        </row>
        <row r="20">
          <cell r="A20">
            <v>62.01</v>
          </cell>
          <cell r="B20" t="str">
            <v>NON</v>
          </cell>
          <cell r="C20" t="str">
            <v>C1 69</v>
          </cell>
          <cell r="D20" t="str">
            <v>C2 69</v>
          </cell>
          <cell r="E20" t="str">
            <v>J69</v>
          </cell>
          <cell r="F20" t="str">
            <v>S69</v>
          </cell>
          <cell r="G20">
            <v>58.01</v>
          </cell>
          <cell r="H20" t="str">
            <v>NON</v>
          </cell>
          <cell r="I20" t="str">
            <v>FC1 63</v>
          </cell>
          <cell r="J20" t="str">
            <v>FC2 63</v>
          </cell>
          <cell r="K20" t="str">
            <v>FJ63</v>
          </cell>
          <cell r="L20" t="str">
            <v>FS63</v>
          </cell>
        </row>
        <row r="21">
          <cell r="A21">
            <v>69.01</v>
          </cell>
          <cell r="B21" t="str">
            <v>NON</v>
          </cell>
          <cell r="C21" t="str">
            <v>C1 77</v>
          </cell>
          <cell r="D21" t="str">
            <v>C2 77</v>
          </cell>
          <cell r="E21" t="str">
            <v>J77</v>
          </cell>
          <cell r="F21" t="str">
            <v>S77</v>
          </cell>
          <cell r="G21">
            <v>63.01</v>
          </cell>
          <cell r="H21" t="str">
            <v>NON</v>
          </cell>
          <cell r="I21" t="str">
            <v>FC1 69</v>
          </cell>
          <cell r="J21" t="str">
            <v>FC2 69</v>
          </cell>
          <cell r="K21" t="str">
            <v>FJ69</v>
          </cell>
          <cell r="L21" t="str">
            <v>FS69</v>
          </cell>
        </row>
        <row r="22">
          <cell r="A22">
            <v>77.01</v>
          </cell>
          <cell r="B22" t="str">
            <v>NON</v>
          </cell>
          <cell r="C22" t="str">
            <v>C1 85</v>
          </cell>
          <cell r="D22" t="str">
            <v>C2 85</v>
          </cell>
          <cell r="E22" t="str">
            <v>J85</v>
          </cell>
          <cell r="F22" t="str">
            <v>S85</v>
          </cell>
          <cell r="G22">
            <v>69.01</v>
          </cell>
          <cell r="H22" t="str">
            <v>NON</v>
          </cell>
          <cell r="I22" t="str">
            <v>FC1 +69</v>
          </cell>
          <cell r="J22" t="str">
            <v>FC2 +69</v>
          </cell>
          <cell r="K22" t="str">
            <v>FJ75</v>
          </cell>
          <cell r="L22" t="str">
            <v>FS75</v>
          </cell>
        </row>
        <row r="23">
          <cell r="A23">
            <v>85.01</v>
          </cell>
          <cell r="B23" t="str">
            <v>NON</v>
          </cell>
          <cell r="C23" t="str">
            <v>C1 94</v>
          </cell>
          <cell r="D23" t="str">
            <v>C2 94</v>
          </cell>
          <cell r="E23" t="str">
            <v>J94</v>
          </cell>
          <cell r="F23" t="str">
            <v>S94</v>
          </cell>
          <cell r="G23">
            <v>75.01</v>
          </cell>
          <cell r="H23" t="str">
            <v>NON</v>
          </cell>
          <cell r="I23" t="str">
            <v>FC1 +69</v>
          </cell>
          <cell r="J23" t="str">
            <v>FC2 +69</v>
          </cell>
          <cell r="K23" t="str">
            <v>FJ+75</v>
          </cell>
          <cell r="L23" t="str">
            <v>FS+75</v>
          </cell>
        </row>
        <row r="24">
          <cell r="A24">
            <v>94.01</v>
          </cell>
          <cell r="B24" t="str">
            <v>NON</v>
          </cell>
          <cell r="C24" t="str">
            <v>C1 +94</v>
          </cell>
          <cell r="D24" t="str">
            <v>C2 +94</v>
          </cell>
          <cell r="E24" t="str">
            <v>J105</v>
          </cell>
          <cell r="F24" t="str">
            <v>S105</v>
          </cell>
          <cell r="G24">
            <v>110</v>
          </cell>
          <cell r="H24" t="str">
            <v>NON</v>
          </cell>
          <cell r="I24" t="str">
            <v>FC1 +69</v>
          </cell>
          <cell r="J24" t="str">
            <v>FC2 +69</v>
          </cell>
          <cell r="K24" t="str">
            <v>FJ+75</v>
          </cell>
          <cell r="L24" t="str">
            <v>FS+75</v>
          </cell>
        </row>
        <row r="25">
          <cell r="A25">
            <v>105.01</v>
          </cell>
          <cell r="B25" t="str">
            <v>NON</v>
          </cell>
          <cell r="C25" t="str">
            <v>C1 +94</v>
          </cell>
          <cell r="D25" t="str">
            <v>C2 +94</v>
          </cell>
          <cell r="E25" t="str">
            <v>J+105</v>
          </cell>
          <cell r="F25" t="str">
            <v>S+105</v>
          </cell>
          <cell r="G25">
            <v>140</v>
          </cell>
          <cell r="H25" t="str">
            <v>NON</v>
          </cell>
          <cell r="I25" t="str">
            <v>FC1 +69</v>
          </cell>
          <cell r="J25" t="str">
            <v>FC2 +69</v>
          </cell>
          <cell r="K25" t="str">
            <v>FJ+75</v>
          </cell>
          <cell r="L25" t="str">
            <v>FS+75</v>
          </cell>
        </row>
        <row r="26">
          <cell r="A26">
            <v>110</v>
          </cell>
          <cell r="B26" t="str">
            <v>NON</v>
          </cell>
          <cell r="C26" t="str">
            <v>C1 +94</v>
          </cell>
          <cell r="D26" t="str">
            <v>C2 +94</v>
          </cell>
          <cell r="E26" t="str">
            <v>J+105</v>
          </cell>
          <cell r="F26" t="str">
            <v>S+105</v>
          </cell>
        </row>
        <row r="27">
          <cell r="A27">
            <v>120</v>
          </cell>
          <cell r="B27" t="str">
            <v>NON</v>
          </cell>
          <cell r="C27" t="str">
            <v>C1 +94</v>
          </cell>
          <cell r="D27" t="str">
            <v>C2 +94</v>
          </cell>
          <cell r="E27" t="str">
            <v>J+105</v>
          </cell>
          <cell r="F27" t="str">
            <v>S+105</v>
          </cell>
        </row>
        <row r="28">
          <cell r="A28">
            <v>130</v>
          </cell>
          <cell r="B28" t="str">
            <v>NON</v>
          </cell>
          <cell r="C28" t="str">
            <v>C1 +94</v>
          </cell>
          <cell r="D28" t="str">
            <v>C2 +94</v>
          </cell>
          <cell r="E28" t="str">
            <v>J+105</v>
          </cell>
          <cell r="F28" t="str">
            <v>S+105</v>
          </cell>
        </row>
        <row r="29">
          <cell r="A29">
            <v>140</v>
          </cell>
          <cell r="B29" t="str">
            <v>NON</v>
          </cell>
          <cell r="C29" t="str">
            <v>C1 +94</v>
          </cell>
          <cell r="D29" t="str">
            <v>C2 +94</v>
          </cell>
          <cell r="E29" t="str">
            <v>J+105</v>
          </cell>
          <cell r="F29" t="str">
            <v>S+105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BL29"/>
  <sheetViews>
    <sheetView zoomScalePageLayoutView="0" workbookViewId="0" topLeftCell="A1">
      <selection activeCell="Z23" sqref="Z23"/>
    </sheetView>
  </sheetViews>
  <sheetFormatPr defaultColWidth="11.421875" defaultRowHeight="12.75"/>
  <cols>
    <col min="2" max="2" width="17.28125" style="0" bestFit="1" customWidth="1"/>
    <col min="3" max="4" width="7.140625" style="0" bestFit="1" customWidth="1"/>
    <col min="5" max="5" width="7.421875" style="0" bestFit="1" customWidth="1"/>
    <col min="6" max="6" width="8.00390625" style="0" bestFit="1" customWidth="1"/>
  </cols>
  <sheetData>
    <row r="1" spans="3:64" ht="12.75">
      <c r="C1" s="33" t="s">
        <v>103</v>
      </c>
      <c r="D1" s="33" t="s">
        <v>43</v>
      </c>
      <c r="E1" s="33" t="s">
        <v>44</v>
      </c>
      <c r="F1" s="33" t="s">
        <v>45</v>
      </c>
      <c r="G1" s="33" t="s">
        <v>46</v>
      </c>
      <c r="H1" s="33" t="s">
        <v>47</v>
      </c>
      <c r="I1" s="33" t="s">
        <v>48</v>
      </c>
      <c r="J1" s="33" t="s">
        <v>49</v>
      </c>
      <c r="K1" s="33" t="s">
        <v>50</v>
      </c>
      <c r="L1" s="33" t="s">
        <v>51</v>
      </c>
      <c r="M1" s="33" t="s">
        <v>52</v>
      </c>
      <c r="N1" s="33" t="s">
        <v>53</v>
      </c>
      <c r="O1" s="33" t="s">
        <v>54</v>
      </c>
      <c r="P1" s="33" t="s">
        <v>55</v>
      </c>
      <c r="Q1" s="33" t="s">
        <v>56</v>
      </c>
      <c r="R1" t="s">
        <v>57</v>
      </c>
      <c r="S1" t="s">
        <v>58</v>
      </c>
      <c r="T1" t="s">
        <v>59</v>
      </c>
      <c r="U1" t="s">
        <v>60</v>
      </c>
      <c r="V1" t="s">
        <v>61</v>
      </c>
      <c r="W1" t="s">
        <v>62</v>
      </c>
      <c r="X1" t="s">
        <v>63</v>
      </c>
      <c r="Y1" t="s">
        <v>64</v>
      </c>
      <c r="Z1" t="s">
        <v>65</v>
      </c>
      <c r="AA1" t="s">
        <v>66</v>
      </c>
      <c r="AB1" t="s">
        <v>67</v>
      </c>
      <c r="AC1" t="s">
        <v>68</v>
      </c>
      <c r="AD1" t="s">
        <v>69</v>
      </c>
      <c r="AE1" t="s">
        <v>70</v>
      </c>
      <c r="AF1" s="33" t="s">
        <v>102</v>
      </c>
      <c r="AG1" s="33" t="s">
        <v>71</v>
      </c>
      <c r="AH1" s="33" t="s">
        <v>72</v>
      </c>
      <c r="AI1" s="33" t="s">
        <v>73</v>
      </c>
      <c r="AJ1" s="33" t="s">
        <v>74</v>
      </c>
      <c r="AK1" s="33" t="s">
        <v>75</v>
      </c>
      <c r="AL1" s="33" t="s">
        <v>76</v>
      </c>
      <c r="AM1" s="33" t="s">
        <v>77</v>
      </c>
      <c r="AN1" s="33" t="s">
        <v>78</v>
      </c>
      <c r="AO1" s="33" t="s">
        <v>79</v>
      </c>
      <c r="AP1" s="33" t="s">
        <v>80</v>
      </c>
      <c r="AQ1" s="33" t="s">
        <v>81</v>
      </c>
      <c r="AR1" s="33" t="s">
        <v>82</v>
      </c>
      <c r="AS1" s="33" t="s">
        <v>83</v>
      </c>
      <c r="AT1" s="33" t="s">
        <v>84</v>
      </c>
      <c r="AU1" s="33" t="s">
        <v>85</v>
      </c>
      <c r="AV1" s="33" t="s">
        <v>86</v>
      </c>
      <c r="AW1" t="s">
        <v>30</v>
      </c>
      <c r="AX1" t="s">
        <v>31</v>
      </c>
      <c r="AY1" t="s">
        <v>32</v>
      </c>
      <c r="AZ1" t="s">
        <v>25</v>
      </c>
      <c r="BA1" t="s">
        <v>26</v>
      </c>
      <c r="BB1" t="s">
        <v>27</v>
      </c>
      <c r="BC1" t="s">
        <v>28</v>
      </c>
      <c r="BD1" t="s">
        <v>29</v>
      </c>
      <c r="BE1" t="s">
        <v>33</v>
      </c>
      <c r="BF1" t="s">
        <v>34</v>
      </c>
      <c r="BG1" t="s">
        <v>35</v>
      </c>
      <c r="BH1" t="s">
        <v>36</v>
      </c>
      <c r="BI1" t="s">
        <v>37</v>
      </c>
      <c r="BJ1" t="s">
        <v>38</v>
      </c>
      <c r="BK1" t="s">
        <v>39</v>
      </c>
      <c r="BL1" t="s">
        <v>40</v>
      </c>
    </row>
    <row r="2" spans="2:64" ht="12.75">
      <c r="B2" s="33" t="s">
        <v>87</v>
      </c>
      <c r="C2" s="34">
        <v>20</v>
      </c>
      <c r="D2" s="34">
        <v>25</v>
      </c>
      <c r="E2" s="34">
        <v>25</v>
      </c>
      <c r="F2" s="34">
        <v>35</v>
      </c>
      <c r="G2" s="34">
        <v>40</v>
      </c>
      <c r="H2" s="34">
        <v>45</v>
      </c>
      <c r="I2" s="34">
        <v>50</v>
      </c>
      <c r="J2" s="34">
        <v>60</v>
      </c>
      <c r="K2" s="34">
        <v>30</v>
      </c>
      <c r="L2" s="34">
        <v>35</v>
      </c>
      <c r="M2" s="34">
        <v>45</v>
      </c>
      <c r="N2" s="34">
        <v>50</v>
      </c>
      <c r="O2" s="34">
        <v>55</v>
      </c>
      <c r="P2" s="34">
        <v>60</v>
      </c>
      <c r="Q2" s="34">
        <v>70</v>
      </c>
      <c r="R2" s="34">
        <v>45</v>
      </c>
      <c r="S2" s="34">
        <v>55</v>
      </c>
      <c r="T2" s="34">
        <v>60</v>
      </c>
      <c r="U2" s="34">
        <v>65</v>
      </c>
      <c r="V2" s="34">
        <v>70</v>
      </c>
      <c r="W2" s="34">
        <v>80</v>
      </c>
      <c r="X2" s="34">
        <v>90</v>
      </c>
      <c r="Y2" s="34">
        <v>55</v>
      </c>
      <c r="Z2" s="34">
        <v>65</v>
      </c>
      <c r="AA2" s="34">
        <v>70</v>
      </c>
      <c r="AB2" s="34">
        <v>75</v>
      </c>
      <c r="AC2" s="34">
        <v>80</v>
      </c>
      <c r="AD2" s="34">
        <v>95</v>
      </c>
      <c r="AE2" s="34">
        <v>100</v>
      </c>
      <c r="AF2" s="34">
        <v>35</v>
      </c>
      <c r="AG2" s="34">
        <v>40</v>
      </c>
      <c r="AH2" s="34">
        <v>50</v>
      </c>
      <c r="AI2" s="34">
        <v>75</v>
      </c>
      <c r="AJ2" s="34">
        <v>85</v>
      </c>
      <c r="AK2" s="34">
        <v>90</v>
      </c>
      <c r="AL2" s="34">
        <v>100</v>
      </c>
      <c r="AM2" s="34">
        <v>110</v>
      </c>
      <c r="AN2" s="34">
        <v>120</v>
      </c>
      <c r="AO2" s="34">
        <v>45</v>
      </c>
      <c r="AP2" s="34">
        <v>65</v>
      </c>
      <c r="AQ2" s="34">
        <v>85</v>
      </c>
      <c r="AR2" s="34">
        <v>95</v>
      </c>
      <c r="AS2" s="34">
        <v>110</v>
      </c>
      <c r="AT2" s="34">
        <v>120</v>
      </c>
      <c r="AU2" s="34">
        <v>125</v>
      </c>
      <c r="AV2" s="34">
        <v>135</v>
      </c>
      <c r="AW2" s="34">
        <v>80</v>
      </c>
      <c r="AX2" s="34">
        <v>90</v>
      </c>
      <c r="AY2" s="34">
        <v>110</v>
      </c>
      <c r="AZ2" s="34">
        <v>130</v>
      </c>
      <c r="BA2" s="34">
        <v>145</v>
      </c>
      <c r="BB2" s="34">
        <v>150</v>
      </c>
      <c r="BC2" s="34">
        <v>155</v>
      </c>
      <c r="BD2" s="34">
        <v>165</v>
      </c>
      <c r="BE2" s="34">
        <v>95</v>
      </c>
      <c r="BF2" s="34">
        <v>120</v>
      </c>
      <c r="BG2" s="34">
        <v>130</v>
      </c>
      <c r="BH2" s="34">
        <v>150</v>
      </c>
      <c r="BI2" s="34">
        <v>165</v>
      </c>
      <c r="BJ2" s="34">
        <v>170</v>
      </c>
      <c r="BK2" s="34">
        <v>175</v>
      </c>
      <c r="BL2" s="34">
        <v>185</v>
      </c>
    </row>
    <row r="3" spans="2:64" ht="12.75">
      <c r="B3" t="s">
        <v>88</v>
      </c>
      <c r="C3" s="34">
        <v>25</v>
      </c>
      <c r="D3" s="34">
        <v>30</v>
      </c>
      <c r="E3" s="34">
        <v>35</v>
      </c>
      <c r="F3" s="34">
        <v>45</v>
      </c>
      <c r="G3" s="34">
        <v>50</v>
      </c>
      <c r="H3" s="34">
        <v>55</v>
      </c>
      <c r="I3" s="34">
        <v>60</v>
      </c>
      <c r="J3" s="34">
        <v>70</v>
      </c>
      <c r="K3" s="34">
        <v>40</v>
      </c>
      <c r="L3" s="34">
        <v>45</v>
      </c>
      <c r="M3" s="34">
        <v>55</v>
      </c>
      <c r="N3" s="34">
        <v>60</v>
      </c>
      <c r="O3" s="34">
        <v>65</v>
      </c>
      <c r="P3" s="34">
        <v>70</v>
      </c>
      <c r="Q3" s="34">
        <v>80</v>
      </c>
      <c r="R3" s="34">
        <v>55</v>
      </c>
      <c r="S3" s="34">
        <v>65</v>
      </c>
      <c r="T3" s="34">
        <v>70</v>
      </c>
      <c r="U3" s="34">
        <v>75</v>
      </c>
      <c r="V3" s="34">
        <v>80</v>
      </c>
      <c r="W3" s="34">
        <v>95</v>
      </c>
      <c r="X3" s="34">
        <v>100</v>
      </c>
      <c r="Y3" s="34">
        <v>65</v>
      </c>
      <c r="Z3" s="34">
        <v>75</v>
      </c>
      <c r="AA3" s="34">
        <v>80</v>
      </c>
      <c r="AB3" s="34">
        <v>85</v>
      </c>
      <c r="AC3" s="34">
        <v>90</v>
      </c>
      <c r="AD3" s="34">
        <v>105</v>
      </c>
      <c r="AE3" s="34">
        <v>110</v>
      </c>
      <c r="AF3" s="35">
        <v>50</v>
      </c>
      <c r="AG3" s="35">
        <v>55</v>
      </c>
      <c r="AH3" s="35">
        <v>70</v>
      </c>
      <c r="AI3" s="35">
        <v>95</v>
      </c>
      <c r="AJ3" s="35">
        <v>105</v>
      </c>
      <c r="AK3" s="35">
        <v>110</v>
      </c>
      <c r="AL3" s="35">
        <v>120</v>
      </c>
      <c r="AM3" s="35">
        <v>130</v>
      </c>
      <c r="AN3" s="35">
        <v>140</v>
      </c>
      <c r="AO3" s="35">
        <v>65</v>
      </c>
      <c r="AP3" s="35">
        <v>85</v>
      </c>
      <c r="AQ3" s="35">
        <v>105</v>
      </c>
      <c r="AR3" s="35">
        <v>115</v>
      </c>
      <c r="AS3" s="35">
        <v>130</v>
      </c>
      <c r="AT3" s="35">
        <v>140</v>
      </c>
      <c r="AU3" s="35">
        <v>145</v>
      </c>
      <c r="AV3" s="35">
        <v>155</v>
      </c>
      <c r="AW3" s="35">
        <v>100</v>
      </c>
      <c r="AX3" s="35">
        <v>120</v>
      </c>
      <c r="AY3" s="35">
        <v>130</v>
      </c>
      <c r="AZ3" s="35">
        <v>150</v>
      </c>
      <c r="BA3" s="35">
        <v>165</v>
      </c>
      <c r="BB3" s="35">
        <v>170</v>
      </c>
      <c r="BC3" s="35">
        <v>175</v>
      </c>
      <c r="BD3" s="35">
        <v>185</v>
      </c>
      <c r="BE3" s="35">
        <v>115</v>
      </c>
      <c r="BF3" s="35">
        <v>135</v>
      </c>
      <c r="BG3" s="35">
        <v>150</v>
      </c>
      <c r="BH3" s="35">
        <v>170</v>
      </c>
      <c r="BI3" s="35">
        <v>185</v>
      </c>
      <c r="BJ3" s="35">
        <v>190</v>
      </c>
      <c r="BK3" s="35">
        <v>195</v>
      </c>
      <c r="BL3" s="35">
        <v>205</v>
      </c>
    </row>
    <row r="4" spans="2:64" ht="12.75">
      <c r="B4" t="s">
        <v>89</v>
      </c>
      <c r="C4" s="34">
        <v>35</v>
      </c>
      <c r="D4" s="34">
        <v>40</v>
      </c>
      <c r="E4" s="34">
        <v>45</v>
      </c>
      <c r="F4" s="34">
        <v>55</v>
      </c>
      <c r="G4" s="34">
        <v>60</v>
      </c>
      <c r="H4" s="34">
        <v>65</v>
      </c>
      <c r="I4" s="34">
        <v>70</v>
      </c>
      <c r="J4" s="34">
        <v>80</v>
      </c>
      <c r="K4" s="34">
        <v>50</v>
      </c>
      <c r="L4" s="34">
        <v>55</v>
      </c>
      <c r="M4" s="34">
        <v>65</v>
      </c>
      <c r="N4" s="34">
        <v>70</v>
      </c>
      <c r="O4" s="34">
        <v>75</v>
      </c>
      <c r="P4" s="34">
        <v>80</v>
      </c>
      <c r="Q4" s="34">
        <v>95</v>
      </c>
      <c r="R4" s="34">
        <v>65</v>
      </c>
      <c r="S4" s="34">
        <v>75</v>
      </c>
      <c r="T4" s="34">
        <v>80</v>
      </c>
      <c r="U4" s="34">
        <v>85</v>
      </c>
      <c r="V4" s="34">
        <v>90</v>
      </c>
      <c r="W4" s="34">
        <v>105</v>
      </c>
      <c r="X4" s="34">
        <v>110</v>
      </c>
      <c r="Y4" s="34">
        <v>75</v>
      </c>
      <c r="Z4" s="34">
        <v>85</v>
      </c>
      <c r="AA4" s="34">
        <v>90</v>
      </c>
      <c r="AB4" s="34">
        <v>95</v>
      </c>
      <c r="AC4" s="34">
        <v>105</v>
      </c>
      <c r="AD4" s="34">
        <v>115</v>
      </c>
      <c r="AE4" s="34">
        <v>125</v>
      </c>
      <c r="AF4" s="35">
        <v>60</v>
      </c>
      <c r="AG4" s="35">
        <v>65</v>
      </c>
      <c r="AH4" s="35">
        <v>85</v>
      </c>
      <c r="AI4" s="35">
        <v>105</v>
      </c>
      <c r="AJ4" s="35">
        <v>115</v>
      </c>
      <c r="AK4" s="35">
        <v>130</v>
      </c>
      <c r="AL4" s="35">
        <v>140</v>
      </c>
      <c r="AM4" s="35">
        <v>145</v>
      </c>
      <c r="AN4" s="35">
        <v>155</v>
      </c>
      <c r="AO4" s="35">
        <v>80</v>
      </c>
      <c r="AP4" s="35">
        <v>100</v>
      </c>
      <c r="AQ4" s="35">
        <v>120</v>
      </c>
      <c r="AR4" s="35">
        <v>130</v>
      </c>
      <c r="AS4" s="35">
        <v>150</v>
      </c>
      <c r="AT4" s="35">
        <v>160</v>
      </c>
      <c r="AU4" s="35">
        <v>165</v>
      </c>
      <c r="AV4" s="35">
        <v>175</v>
      </c>
      <c r="AW4" s="35">
        <v>115</v>
      </c>
      <c r="AX4" s="35">
        <v>135</v>
      </c>
      <c r="AY4" s="35">
        <v>150</v>
      </c>
      <c r="AZ4" s="35">
        <v>170</v>
      </c>
      <c r="BA4" s="35">
        <v>185</v>
      </c>
      <c r="BB4" s="35">
        <v>190</v>
      </c>
      <c r="BC4" s="35">
        <v>195</v>
      </c>
      <c r="BD4" s="35">
        <v>205</v>
      </c>
      <c r="BE4" s="35">
        <v>130</v>
      </c>
      <c r="BF4" s="35">
        <v>150</v>
      </c>
      <c r="BG4" s="35">
        <v>170</v>
      </c>
      <c r="BH4" s="35">
        <v>190</v>
      </c>
      <c r="BI4" s="35">
        <v>205</v>
      </c>
      <c r="BJ4" s="35">
        <v>215</v>
      </c>
      <c r="BK4" s="35">
        <v>220</v>
      </c>
      <c r="BL4" s="35">
        <v>225</v>
      </c>
    </row>
    <row r="5" spans="2:64" ht="12.75">
      <c r="B5" t="s">
        <v>90</v>
      </c>
      <c r="C5" s="34">
        <v>45</v>
      </c>
      <c r="D5" s="34">
        <v>50</v>
      </c>
      <c r="E5" s="34">
        <v>55</v>
      </c>
      <c r="F5" s="34">
        <v>65</v>
      </c>
      <c r="G5" s="34">
        <v>70</v>
      </c>
      <c r="H5" s="34">
        <v>75</v>
      </c>
      <c r="I5" s="34">
        <v>80</v>
      </c>
      <c r="J5" s="34">
        <v>95</v>
      </c>
      <c r="K5" s="34">
        <v>60</v>
      </c>
      <c r="L5" s="34">
        <v>65</v>
      </c>
      <c r="M5" s="34">
        <v>75</v>
      </c>
      <c r="N5" s="34">
        <v>80</v>
      </c>
      <c r="O5" s="34">
        <v>85</v>
      </c>
      <c r="P5" s="34">
        <v>90</v>
      </c>
      <c r="Q5" s="34">
        <v>105</v>
      </c>
      <c r="R5" s="34">
        <v>75</v>
      </c>
      <c r="S5" s="34">
        <v>85</v>
      </c>
      <c r="T5" s="34">
        <v>90</v>
      </c>
      <c r="U5" s="34">
        <v>95</v>
      </c>
      <c r="V5" s="34">
        <v>105</v>
      </c>
      <c r="W5" s="34">
        <v>115</v>
      </c>
      <c r="X5" s="34">
        <v>125</v>
      </c>
      <c r="Y5" s="34">
        <v>85</v>
      </c>
      <c r="Z5" s="34">
        <v>95</v>
      </c>
      <c r="AA5" s="34">
        <v>100</v>
      </c>
      <c r="AB5" s="34">
        <v>110</v>
      </c>
      <c r="AC5" s="34">
        <v>120</v>
      </c>
      <c r="AD5" s="34">
        <v>130</v>
      </c>
      <c r="AE5" s="34">
        <v>140</v>
      </c>
      <c r="AF5" s="35">
        <v>75</v>
      </c>
      <c r="AG5" s="35">
        <v>80</v>
      </c>
      <c r="AH5" s="35">
        <v>100</v>
      </c>
      <c r="AI5" s="35">
        <v>120</v>
      </c>
      <c r="AJ5" s="35">
        <v>130</v>
      </c>
      <c r="AK5" s="35">
        <v>150</v>
      </c>
      <c r="AL5" s="35">
        <v>160</v>
      </c>
      <c r="AM5" s="35">
        <v>165</v>
      </c>
      <c r="AN5" s="35">
        <v>175</v>
      </c>
      <c r="AO5" s="35">
        <v>95</v>
      </c>
      <c r="AP5" s="35">
        <v>115</v>
      </c>
      <c r="AQ5" s="35">
        <v>135</v>
      </c>
      <c r="AR5" s="35">
        <v>150</v>
      </c>
      <c r="AS5" s="35">
        <v>170</v>
      </c>
      <c r="AT5" s="35">
        <v>180</v>
      </c>
      <c r="AU5" s="35">
        <v>185</v>
      </c>
      <c r="AV5" s="35">
        <v>195</v>
      </c>
      <c r="AW5" s="35">
        <v>130</v>
      </c>
      <c r="AX5" s="35">
        <v>150</v>
      </c>
      <c r="AY5" s="35">
        <v>170</v>
      </c>
      <c r="AZ5" s="35">
        <v>190</v>
      </c>
      <c r="BA5" s="35">
        <v>205</v>
      </c>
      <c r="BB5" s="35">
        <v>215</v>
      </c>
      <c r="BC5" s="35">
        <v>220</v>
      </c>
      <c r="BD5" s="35">
        <v>225</v>
      </c>
      <c r="BE5" s="35">
        <v>145</v>
      </c>
      <c r="BF5" s="35">
        <v>170</v>
      </c>
      <c r="BG5" s="35">
        <v>190</v>
      </c>
      <c r="BH5" s="35">
        <v>210</v>
      </c>
      <c r="BI5" s="35">
        <v>225</v>
      </c>
      <c r="BJ5" s="35">
        <v>235</v>
      </c>
      <c r="BK5" s="35">
        <v>245</v>
      </c>
      <c r="BL5" s="35">
        <v>250</v>
      </c>
    </row>
    <row r="6" spans="2:64" ht="12.75">
      <c r="B6" t="s">
        <v>91</v>
      </c>
      <c r="C6" s="34">
        <v>50</v>
      </c>
      <c r="D6" s="34">
        <v>60</v>
      </c>
      <c r="E6" s="34">
        <v>65</v>
      </c>
      <c r="F6" s="34">
        <v>75</v>
      </c>
      <c r="G6" s="34">
        <v>80</v>
      </c>
      <c r="H6" s="34">
        <v>85</v>
      </c>
      <c r="I6" s="34">
        <v>90</v>
      </c>
      <c r="J6" s="34">
        <v>105</v>
      </c>
      <c r="K6" s="34">
        <v>70</v>
      </c>
      <c r="L6" s="34">
        <v>75</v>
      </c>
      <c r="M6" s="34">
        <v>85</v>
      </c>
      <c r="N6" s="34">
        <v>90</v>
      </c>
      <c r="O6" s="34">
        <v>95</v>
      </c>
      <c r="P6" s="34">
        <v>105</v>
      </c>
      <c r="Q6" s="34">
        <v>115</v>
      </c>
      <c r="R6" s="34">
        <v>85</v>
      </c>
      <c r="S6" s="34">
        <v>95</v>
      </c>
      <c r="T6" s="34">
        <v>100</v>
      </c>
      <c r="U6" s="34">
        <v>110</v>
      </c>
      <c r="V6" s="34">
        <v>120</v>
      </c>
      <c r="W6" s="34">
        <v>130</v>
      </c>
      <c r="X6" s="34">
        <v>140</v>
      </c>
      <c r="Y6" s="34">
        <v>95</v>
      </c>
      <c r="Z6" s="34">
        <v>105</v>
      </c>
      <c r="AA6" s="34">
        <v>115</v>
      </c>
      <c r="AB6" s="34">
        <v>125</v>
      </c>
      <c r="AC6" s="34">
        <v>135</v>
      </c>
      <c r="AD6" s="34">
        <v>145</v>
      </c>
      <c r="AE6" s="34">
        <v>150</v>
      </c>
      <c r="AF6" s="35">
        <v>90</v>
      </c>
      <c r="AG6" s="35">
        <v>95</v>
      </c>
      <c r="AH6" s="35">
        <v>115</v>
      </c>
      <c r="AI6" s="35">
        <v>135</v>
      </c>
      <c r="AJ6" s="35">
        <v>150</v>
      </c>
      <c r="AK6" s="35">
        <v>170</v>
      </c>
      <c r="AL6" s="35">
        <v>180</v>
      </c>
      <c r="AM6" s="35">
        <v>185</v>
      </c>
      <c r="AN6" s="35">
        <v>195</v>
      </c>
      <c r="AO6" s="35">
        <v>110</v>
      </c>
      <c r="AP6" s="35">
        <v>130</v>
      </c>
      <c r="AQ6" s="35">
        <v>150</v>
      </c>
      <c r="AR6" s="35">
        <v>170</v>
      </c>
      <c r="AS6" s="35">
        <v>185</v>
      </c>
      <c r="AT6" s="35">
        <v>200</v>
      </c>
      <c r="AU6" s="35">
        <v>210</v>
      </c>
      <c r="AV6" s="35">
        <v>220</v>
      </c>
      <c r="AW6" s="35">
        <v>145</v>
      </c>
      <c r="AX6" s="35">
        <v>170</v>
      </c>
      <c r="AY6" s="35">
        <v>190</v>
      </c>
      <c r="AZ6" s="35">
        <v>210</v>
      </c>
      <c r="BA6" s="35">
        <v>225</v>
      </c>
      <c r="BB6" s="35">
        <v>235</v>
      </c>
      <c r="BC6" s="35">
        <v>245</v>
      </c>
      <c r="BD6" s="35">
        <v>250</v>
      </c>
      <c r="BE6" s="35">
        <v>170</v>
      </c>
      <c r="BF6" s="35">
        <v>190</v>
      </c>
      <c r="BG6" s="35">
        <v>220</v>
      </c>
      <c r="BH6" s="35">
        <v>240</v>
      </c>
      <c r="BI6" s="35">
        <v>250</v>
      </c>
      <c r="BJ6" s="35">
        <v>260</v>
      </c>
      <c r="BK6" s="35">
        <v>270</v>
      </c>
      <c r="BL6" s="35">
        <v>280</v>
      </c>
    </row>
    <row r="7" spans="2:64" ht="12.75">
      <c r="B7" t="s">
        <v>92</v>
      </c>
      <c r="C7" s="34">
        <v>60</v>
      </c>
      <c r="D7" s="34">
        <v>70</v>
      </c>
      <c r="E7" s="34">
        <v>75</v>
      </c>
      <c r="F7" s="34">
        <v>85</v>
      </c>
      <c r="G7" s="34">
        <v>90</v>
      </c>
      <c r="H7" s="34">
        <v>95</v>
      </c>
      <c r="I7" s="34">
        <v>105</v>
      </c>
      <c r="J7" s="34">
        <v>115</v>
      </c>
      <c r="K7" s="34">
        <v>80</v>
      </c>
      <c r="L7" s="34">
        <v>85</v>
      </c>
      <c r="M7" s="34">
        <v>95</v>
      </c>
      <c r="N7" s="34">
        <v>100</v>
      </c>
      <c r="O7" s="34">
        <v>110</v>
      </c>
      <c r="P7" s="34">
        <v>120</v>
      </c>
      <c r="Q7" s="34">
        <v>130</v>
      </c>
      <c r="R7" s="34">
        <v>95</v>
      </c>
      <c r="S7" s="34">
        <v>105</v>
      </c>
      <c r="T7" s="34">
        <v>115</v>
      </c>
      <c r="U7" s="34">
        <v>125</v>
      </c>
      <c r="V7" s="34">
        <v>135</v>
      </c>
      <c r="W7" s="34">
        <v>145</v>
      </c>
      <c r="X7" s="34">
        <v>150</v>
      </c>
      <c r="Y7" s="34">
        <v>110</v>
      </c>
      <c r="Z7" s="34">
        <v>120</v>
      </c>
      <c r="AA7" s="34">
        <v>130</v>
      </c>
      <c r="AB7" s="34">
        <v>140</v>
      </c>
      <c r="AC7" s="34">
        <v>150</v>
      </c>
      <c r="AD7" s="34">
        <v>160</v>
      </c>
      <c r="AE7" s="34">
        <v>170</v>
      </c>
      <c r="AF7" s="35">
        <v>105</v>
      </c>
      <c r="AG7" s="35">
        <v>110</v>
      </c>
      <c r="AH7" s="35">
        <v>130</v>
      </c>
      <c r="AI7" s="35">
        <v>150</v>
      </c>
      <c r="AJ7" s="35">
        <v>170</v>
      </c>
      <c r="AK7" s="35">
        <v>185</v>
      </c>
      <c r="AL7" s="35">
        <v>200</v>
      </c>
      <c r="AM7" s="35">
        <v>210</v>
      </c>
      <c r="AN7" s="35">
        <v>220</v>
      </c>
      <c r="AO7" s="35">
        <v>120</v>
      </c>
      <c r="AP7" s="35">
        <v>145</v>
      </c>
      <c r="AQ7" s="35">
        <v>170</v>
      </c>
      <c r="AR7" s="35">
        <v>190</v>
      </c>
      <c r="AS7" s="35">
        <v>200</v>
      </c>
      <c r="AT7" s="35">
        <v>220</v>
      </c>
      <c r="AU7" s="35">
        <v>225</v>
      </c>
      <c r="AV7" s="35">
        <v>235</v>
      </c>
      <c r="AW7" s="35">
        <v>170</v>
      </c>
      <c r="AX7" s="35">
        <v>190</v>
      </c>
      <c r="AY7" s="35">
        <v>220</v>
      </c>
      <c r="AZ7" s="35">
        <v>240</v>
      </c>
      <c r="BA7" s="35">
        <v>250</v>
      </c>
      <c r="BB7" s="35">
        <v>260</v>
      </c>
      <c r="BC7" s="35">
        <v>270</v>
      </c>
      <c r="BD7" s="35">
        <v>280</v>
      </c>
      <c r="BE7" s="35">
        <v>190</v>
      </c>
      <c r="BF7" s="35">
        <v>210</v>
      </c>
      <c r="BG7" s="35">
        <v>240</v>
      </c>
      <c r="BH7" s="35">
        <v>265</v>
      </c>
      <c r="BI7" s="35">
        <v>280</v>
      </c>
      <c r="BJ7" s="35">
        <v>290</v>
      </c>
      <c r="BK7" s="35">
        <v>300</v>
      </c>
      <c r="BL7" s="35">
        <v>310</v>
      </c>
    </row>
    <row r="8" spans="2:64" ht="12.75">
      <c r="B8" t="s">
        <v>93</v>
      </c>
      <c r="C8" s="34">
        <v>70</v>
      </c>
      <c r="D8" s="34">
        <v>80</v>
      </c>
      <c r="E8" s="34">
        <v>85</v>
      </c>
      <c r="F8" s="34">
        <v>95</v>
      </c>
      <c r="G8" s="34">
        <v>100</v>
      </c>
      <c r="H8" s="34">
        <v>110</v>
      </c>
      <c r="I8" s="34">
        <v>120</v>
      </c>
      <c r="J8" s="34">
        <v>130</v>
      </c>
      <c r="K8" s="34">
        <v>90</v>
      </c>
      <c r="L8" s="34">
        <v>95</v>
      </c>
      <c r="M8" s="34">
        <v>105</v>
      </c>
      <c r="N8" s="34">
        <v>115</v>
      </c>
      <c r="O8" s="34">
        <v>125</v>
      </c>
      <c r="P8" s="34">
        <v>135</v>
      </c>
      <c r="Q8" s="34">
        <v>145</v>
      </c>
      <c r="R8" s="34">
        <v>110</v>
      </c>
      <c r="S8" s="34">
        <v>120</v>
      </c>
      <c r="T8" s="34">
        <v>130</v>
      </c>
      <c r="U8" s="34">
        <v>140</v>
      </c>
      <c r="V8" s="34">
        <v>150</v>
      </c>
      <c r="W8" s="34">
        <v>160</v>
      </c>
      <c r="X8" s="34">
        <v>170</v>
      </c>
      <c r="Y8" s="34">
        <v>125</v>
      </c>
      <c r="Z8" s="34">
        <v>140</v>
      </c>
      <c r="AA8" s="34">
        <v>150</v>
      </c>
      <c r="AB8" s="34">
        <v>160</v>
      </c>
      <c r="AC8" s="34">
        <v>170</v>
      </c>
      <c r="AD8" s="34">
        <v>180</v>
      </c>
      <c r="AE8" s="34">
        <v>190</v>
      </c>
      <c r="AF8" s="35">
        <v>115</v>
      </c>
      <c r="AG8" s="35">
        <v>120</v>
      </c>
      <c r="AH8" s="35">
        <v>145</v>
      </c>
      <c r="AI8" s="35">
        <v>170</v>
      </c>
      <c r="AJ8" s="35">
        <v>190</v>
      </c>
      <c r="AK8" s="35">
        <v>200</v>
      </c>
      <c r="AL8" s="35">
        <v>220</v>
      </c>
      <c r="AM8" s="35">
        <v>225</v>
      </c>
      <c r="AN8" s="35">
        <v>235</v>
      </c>
      <c r="AO8" s="35">
        <v>135</v>
      </c>
      <c r="AP8" s="35">
        <v>170</v>
      </c>
      <c r="AQ8" s="35">
        <v>190</v>
      </c>
      <c r="AR8" s="35">
        <v>210</v>
      </c>
      <c r="AS8" s="35">
        <v>220</v>
      </c>
      <c r="AT8" s="35">
        <v>240</v>
      </c>
      <c r="AU8" s="35">
        <v>250</v>
      </c>
      <c r="AV8" s="35">
        <v>260</v>
      </c>
      <c r="AW8" s="35">
        <v>190</v>
      </c>
      <c r="AX8" s="35">
        <v>210</v>
      </c>
      <c r="AY8" s="35">
        <v>240</v>
      </c>
      <c r="AZ8" s="35">
        <v>260</v>
      </c>
      <c r="BA8" s="35">
        <v>280</v>
      </c>
      <c r="BB8" s="35">
        <v>290</v>
      </c>
      <c r="BC8" s="35">
        <v>300</v>
      </c>
      <c r="BD8" s="35">
        <v>310</v>
      </c>
      <c r="BE8" s="35">
        <v>210</v>
      </c>
      <c r="BF8" s="35">
        <v>230</v>
      </c>
      <c r="BG8" s="35">
        <v>260</v>
      </c>
      <c r="BH8" s="35">
        <v>285</v>
      </c>
      <c r="BI8" s="35">
        <v>300</v>
      </c>
      <c r="BJ8" s="35">
        <v>310</v>
      </c>
      <c r="BK8" s="35">
        <v>325</v>
      </c>
      <c r="BL8" s="35">
        <v>330</v>
      </c>
    </row>
    <row r="9" spans="2:64" ht="12.75">
      <c r="B9" t="s">
        <v>94</v>
      </c>
      <c r="C9" s="34">
        <v>80</v>
      </c>
      <c r="D9" s="34">
        <v>90</v>
      </c>
      <c r="E9" s="34">
        <v>95</v>
      </c>
      <c r="F9" s="34">
        <v>105</v>
      </c>
      <c r="G9" s="34">
        <v>115</v>
      </c>
      <c r="H9" s="34">
        <v>125</v>
      </c>
      <c r="I9" s="34">
        <v>135</v>
      </c>
      <c r="J9" s="34">
        <v>145</v>
      </c>
      <c r="K9" s="34">
        <v>100</v>
      </c>
      <c r="L9" s="34">
        <v>110</v>
      </c>
      <c r="M9" s="34">
        <v>120</v>
      </c>
      <c r="N9" s="34">
        <v>130</v>
      </c>
      <c r="O9" s="34">
        <v>140</v>
      </c>
      <c r="P9" s="34">
        <v>150</v>
      </c>
      <c r="Q9" s="34">
        <v>160</v>
      </c>
      <c r="R9" s="34">
        <v>125</v>
      </c>
      <c r="S9" s="34">
        <v>135</v>
      </c>
      <c r="T9" s="34">
        <v>150</v>
      </c>
      <c r="U9" s="34">
        <v>160</v>
      </c>
      <c r="V9" s="34">
        <v>170</v>
      </c>
      <c r="W9" s="34">
        <v>180</v>
      </c>
      <c r="X9" s="34">
        <v>190</v>
      </c>
      <c r="Y9" s="34">
        <v>140</v>
      </c>
      <c r="Z9" s="34">
        <v>160</v>
      </c>
      <c r="AA9" s="34">
        <v>170</v>
      </c>
      <c r="AB9" s="34">
        <v>180</v>
      </c>
      <c r="AC9" s="34">
        <v>190</v>
      </c>
      <c r="AD9" s="34">
        <v>195</v>
      </c>
      <c r="AE9" s="34">
        <v>210</v>
      </c>
      <c r="AF9" s="35">
        <v>130</v>
      </c>
      <c r="AG9" s="35">
        <v>135</v>
      </c>
      <c r="AH9" s="35">
        <v>170</v>
      </c>
      <c r="AI9" s="35">
        <v>190</v>
      </c>
      <c r="AJ9" s="35">
        <v>210</v>
      </c>
      <c r="AK9" s="35">
        <v>220</v>
      </c>
      <c r="AL9" s="35">
        <v>240</v>
      </c>
      <c r="AM9" s="35">
        <v>250</v>
      </c>
      <c r="AN9" s="35">
        <v>260</v>
      </c>
      <c r="AO9" s="35">
        <v>150</v>
      </c>
      <c r="AP9" s="35">
        <v>190</v>
      </c>
      <c r="AQ9" s="35">
        <v>210</v>
      </c>
      <c r="AR9" s="35">
        <v>230</v>
      </c>
      <c r="AS9" s="35">
        <v>250</v>
      </c>
      <c r="AT9" s="35">
        <v>260</v>
      </c>
      <c r="AU9" s="35">
        <v>280</v>
      </c>
      <c r="AV9" s="35">
        <v>280</v>
      </c>
      <c r="AW9" s="35">
        <v>210</v>
      </c>
      <c r="AX9" s="35">
        <v>230</v>
      </c>
      <c r="AY9" s="35">
        <v>250</v>
      </c>
      <c r="AZ9" s="35">
        <v>285</v>
      </c>
      <c r="BA9" s="35">
        <v>300</v>
      </c>
      <c r="BB9" s="35">
        <v>310</v>
      </c>
      <c r="BC9" s="35">
        <v>325</v>
      </c>
      <c r="BD9" s="35">
        <v>330</v>
      </c>
      <c r="BE9" s="35">
        <v>225</v>
      </c>
      <c r="BF9" s="35">
        <v>255</v>
      </c>
      <c r="BG9" s="35">
        <v>275</v>
      </c>
      <c r="BH9" s="35">
        <v>305</v>
      </c>
      <c r="BI9" s="35">
        <v>325</v>
      </c>
      <c r="BJ9" s="35">
        <v>330</v>
      </c>
      <c r="BK9" s="35">
        <v>345</v>
      </c>
      <c r="BL9" s="35">
        <v>355</v>
      </c>
    </row>
    <row r="10" spans="2:64" ht="12.75">
      <c r="B10" t="s">
        <v>95</v>
      </c>
      <c r="C10" s="34">
        <v>1000</v>
      </c>
      <c r="D10" s="34">
        <v>1000</v>
      </c>
      <c r="E10" s="34">
        <v>1000</v>
      </c>
      <c r="F10" s="34">
        <v>1000</v>
      </c>
      <c r="G10" s="34">
        <v>1000</v>
      </c>
      <c r="H10" s="34">
        <v>1000</v>
      </c>
      <c r="I10" s="34">
        <v>1000</v>
      </c>
      <c r="J10" s="34">
        <v>1000</v>
      </c>
      <c r="K10" s="34">
        <v>1000</v>
      </c>
      <c r="L10" s="34">
        <v>1000</v>
      </c>
      <c r="M10" s="34">
        <v>1000</v>
      </c>
      <c r="N10" s="34">
        <v>1000</v>
      </c>
      <c r="O10" s="34">
        <v>1000</v>
      </c>
      <c r="P10" s="34">
        <v>1000</v>
      </c>
      <c r="Q10" s="34">
        <v>1000</v>
      </c>
      <c r="R10" s="34">
        <v>1000</v>
      </c>
      <c r="S10" s="34">
        <v>1000</v>
      </c>
      <c r="T10" s="34">
        <v>1000</v>
      </c>
      <c r="U10" s="34">
        <v>1000</v>
      </c>
      <c r="V10" s="34">
        <v>1000</v>
      </c>
      <c r="W10" s="34">
        <v>1000</v>
      </c>
      <c r="X10" s="34">
        <v>1000</v>
      </c>
      <c r="Y10" s="34">
        <v>155</v>
      </c>
      <c r="Z10" s="34">
        <v>175</v>
      </c>
      <c r="AA10" s="34">
        <v>190</v>
      </c>
      <c r="AB10" s="34">
        <v>200</v>
      </c>
      <c r="AC10" s="34">
        <v>205</v>
      </c>
      <c r="AD10" s="34">
        <v>210</v>
      </c>
      <c r="AE10" s="34">
        <v>225</v>
      </c>
      <c r="AF10" s="34">
        <v>1000</v>
      </c>
      <c r="AG10" s="34">
        <v>1000</v>
      </c>
      <c r="AH10" s="34">
        <v>1000</v>
      </c>
      <c r="AI10" s="34">
        <v>1000</v>
      </c>
      <c r="AJ10" s="34">
        <v>1000</v>
      </c>
      <c r="AK10" s="34">
        <v>1000</v>
      </c>
      <c r="AL10" s="34">
        <v>10000</v>
      </c>
      <c r="AM10" s="34">
        <v>1000</v>
      </c>
      <c r="AN10" s="34">
        <v>1000</v>
      </c>
      <c r="AO10" s="34">
        <v>1000</v>
      </c>
      <c r="AP10" s="34">
        <v>1000</v>
      </c>
      <c r="AQ10" s="34">
        <v>1000</v>
      </c>
      <c r="AR10" s="34">
        <v>1000</v>
      </c>
      <c r="AS10" s="34">
        <v>1000</v>
      </c>
      <c r="AT10" s="34">
        <v>10000</v>
      </c>
      <c r="AU10" s="34">
        <v>1000</v>
      </c>
      <c r="AV10" s="34">
        <v>1000</v>
      </c>
      <c r="AW10" s="34">
        <v>1000</v>
      </c>
      <c r="AX10" s="34">
        <v>1000</v>
      </c>
      <c r="AY10" s="34">
        <v>1000</v>
      </c>
      <c r="AZ10" s="34">
        <v>10000</v>
      </c>
      <c r="BA10" s="34">
        <v>1000</v>
      </c>
      <c r="BB10" s="34">
        <v>1000</v>
      </c>
      <c r="BC10" s="34">
        <v>1000</v>
      </c>
      <c r="BD10" s="34">
        <v>10000</v>
      </c>
      <c r="BE10" s="35">
        <v>240</v>
      </c>
      <c r="BF10" s="35">
        <v>270</v>
      </c>
      <c r="BG10" s="35">
        <v>290</v>
      </c>
      <c r="BH10" s="35">
        <v>320</v>
      </c>
      <c r="BI10" s="35">
        <v>345</v>
      </c>
      <c r="BJ10" s="35">
        <v>355</v>
      </c>
      <c r="BK10" s="35">
        <v>365</v>
      </c>
      <c r="BL10" s="35">
        <v>375</v>
      </c>
    </row>
    <row r="11" spans="2:20" ht="12.75">
      <c r="B11" t="s">
        <v>96</v>
      </c>
      <c r="C11" t="s">
        <v>97</v>
      </c>
      <c r="D11" t="s">
        <v>97</v>
      </c>
      <c r="E11" t="s">
        <v>98</v>
      </c>
      <c r="F11" t="s">
        <v>99</v>
      </c>
      <c r="G11" s="36"/>
      <c r="H11" s="37" t="s">
        <v>96</v>
      </c>
      <c r="I11" s="37" t="s">
        <v>100</v>
      </c>
      <c r="J11" s="37" t="s">
        <v>100</v>
      </c>
      <c r="K11" s="37" t="s">
        <v>98</v>
      </c>
      <c r="L11" s="37" t="s">
        <v>99</v>
      </c>
      <c r="M11" s="37"/>
      <c r="N11" s="37"/>
      <c r="O11" s="37"/>
      <c r="P11" s="37"/>
      <c r="Q11" s="37"/>
      <c r="R11" s="37"/>
      <c r="S11" s="37"/>
      <c r="T11" s="37"/>
    </row>
    <row r="12" spans="1:20" ht="12.75">
      <c r="A12">
        <v>20.01</v>
      </c>
      <c r="B12" s="38" t="s">
        <v>101</v>
      </c>
      <c r="C12" s="33" t="s">
        <v>102</v>
      </c>
      <c r="D12" s="33" t="s">
        <v>79</v>
      </c>
      <c r="E12" t="s">
        <v>30</v>
      </c>
      <c r="F12" t="s">
        <v>33</v>
      </c>
      <c r="G12" s="36">
        <v>20.01</v>
      </c>
      <c r="H12" s="39" t="s">
        <v>101</v>
      </c>
      <c r="I12" s="40" t="s">
        <v>103</v>
      </c>
      <c r="J12" s="40" t="s">
        <v>50</v>
      </c>
      <c r="K12" s="37" t="s">
        <v>57</v>
      </c>
      <c r="L12" s="37" t="s">
        <v>64</v>
      </c>
      <c r="M12" s="37"/>
      <c r="N12" s="40"/>
      <c r="O12" s="40"/>
      <c r="P12" s="40"/>
      <c r="Q12" s="40"/>
      <c r="R12" s="40"/>
      <c r="S12" s="37"/>
      <c r="T12" s="37"/>
    </row>
    <row r="13" spans="1:20" ht="12.75">
      <c r="A13">
        <v>34.01</v>
      </c>
      <c r="B13" s="38" t="s">
        <v>101</v>
      </c>
      <c r="C13" s="33" t="s">
        <v>102</v>
      </c>
      <c r="D13" s="33" t="s">
        <v>79</v>
      </c>
      <c r="E13" t="s">
        <v>30</v>
      </c>
      <c r="F13" t="s">
        <v>33</v>
      </c>
      <c r="G13" s="36">
        <v>30.01</v>
      </c>
      <c r="H13" s="39" t="s">
        <v>101</v>
      </c>
      <c r="I13" s="40" t="s">
        <v>103</v>
      </c>
      <c r="J13" s="40" t="s">
        <v>50</v>
      </c>
      <c r="K13" s="37" t="s">
        <v>57</v>
      </c>
      <c r="L13" s="37" t="s">
        <v>64</v>
      </c>
      <c r="M13" s="37"/>
      <c r="N13" s="40"/>
      <c r="O13" s="40"/>
      <c r="P13" s="40"/>
      <c r="Q13" s="40"/>
      <c r="R13" s="40"/>
      <c r="S13" s="37"/>
      <c r="T13" s="37"/>
    </row>
    <row r="14" spans="1:20" ht="12.75">
      <c r="A14">
        <v>38.01</v>
      </c>
      <c r="B14" s="38" t="s">
        <v>101</v>
      </c>
      <c r="C14" s="33" t="s">
        <v>102</v>
      </c>
      <c r="D14" s="33" t="s">
        <v>79</v>
      </c>
      <c r="E14" t="s">
        <v>30</v>
      </c>
      <c r="F14" t="s">
        <v>33</v>
      </c>
      <c r="G14" s="41">
        <v>35.01</v>
      </c>
      <c r="H14" s="39" t="s">
        <v>101</v>
      </c>
      <c r="I14" s="40" t="s">
        <v>103</v>
      </c>
      <c r="J14" s="40" t="s">
        <v>50</v>
      </c>
      <c r="K14" s="37" t="s">
        <v>57</v>
      </c>
      <c r="L14" s="37" t="s">
        <v>64</v>
      </c>
      <c r="M14" s="37"/>
      <c r="N14" s="40"/>
      <c r="O14" s="40"/>
      <c r="P14" s="40"/>
      <c r="Q14" s="40"/>
      <c r="R14" s="40"/>
      <c r="S14" s="37"/>
      <c r="T14" s="37"/>
    </row>
    <row r="15" spans="1:20" ht="12.75">
      <c r="A15">
        <v>40.01</v>
      </c>
      <c r="B15" s="38" t="s">
        <v>101</v>
      </c>
      <c r="C15" s="33" t="s">
        <v>102</v>
      </c>
      <c r="D15" s="33" t="s">
        <v>79</v>
      </c>
      <c r="E15" t="s">
        <v>30</v>
      </c>
      <c r="F15" t="s">
        <v>33</v>
      </c>
      <c r="G15" s="42">
        <v>36.01</v>
      </c>
      <c r="H15" s="39" t="s">
        <v>101</v>
      </c>
      <c r="I15" s="40" t="s">
        <v>103</v>
      </c>
      <c r="J15" s="40" t="s">
        <v>50</v>
      </c>
      <c r="K15" s="43" t="s">
        <v>57</v>
      </c>
      <c r="L15" s="43" t="s">
        <v>64</v>
      </c>
      <c r="M15" s="43"/>
      <c r="N15" s="40"/>
      <c r="O15" s="40"/>
      <c r="P15" s="40"/>
      <c r="Q15" s="40"/>
      <c r="R15" s="40"/>
      <c r="S15" s="43"/>
      <c r="T15" s="43"/>
    </row>
    <row r="16" spans="1:20" ht="12.75">
      <c r="A16">
        <v>45.01</v>
      </c>
      <c r="B16" s="38" t="s">
        <v>101</v>
      </c>
      <c r="C16" s="33" t="s">
        <v>71</v>
      </c>
      <c r="D16" s="33" t="s">
        <v>79</v>
      </c>
      <c r="E16" t="s">
        <v>30</v>
      </c>
      <c r="F16" t="s">
        <v>33</v>
      </c>
      <c r="G16" s="42">
        <v>40.01</v>
      </c>
      <c r="H16" s="39" t="s">
        <v>101</v>
      </c>
      <c r="I16" s="40" t="s">
        <v>43</v>
      </c>
      <c r="J16" s="40" t="s">
        <v>50</v>
      </c>
      <c r="K16" s="43" t="s">
        <v>57</v>
      </c>
      <c r="L16" s="43" t="s">
        <v>64</v>
      </c>
      <c r="M16" s="43"/>
      <c r="N16" s="40"/>
      <c r="O16" s="40"/>
      <c r="P16" s="40"/>
      <c r="Q16" s="40"/>
      <c r="R16" s="40"/>
      <c r="S16" s="43"/>
      <c r="T16" s="43"/>
    </row>
    <row r="17" spans="1:20" ht="12.75">
      <c r="A17">
        <v>50.01</v>
      </c>
      <c r="B17" s="38" t="s">
        <v>101</v>
      </c>
      <c r="C17" s="33" t="s">
        <v>72</v>
      </c>
      <c r="D17" s="33" t="s">
        <v>80</v>
      </c>
      <c r="E17" t="s">
        <v>30</v>
      </c>
      <c r="F17" t="s">
        <v>33</v>
      </c>
      <c r="G17" s="42">
        <v>44.01</v>
      </c>
      <c r="H17" s="39" t="s">
        <v>101</v>
      </c>
      <c r="I17" s="44" t="s">
        <v>44</v>
      </c>
      <c r="J17" s="44" t="s">
        <v>51</v>
      </c>
      <c r="K17" s="43" t="s">
        <v>57</v>
      </c>
      <c r="L17" s="43" t="s">
        <v>64</v>
      </c>
      <c r="M17" s="43"/>
      <c r="N17" s="44"/>
      <c r="O17" s="44"/>
      <c r="P17" s="44"/>
      <c r="Q17" s="44"/>
      <c r="R17" s="44"/>
      <c r="S17" s="43"/>
      <c r="T17" s="43"/>
    </row>
    <row r="18" spans="1:20" ht="12.75">
      <c r="A18">
        <v>52.05</v>
      </c>
      <c r="B18" s="38" t="s">
        <v>101</v>
      </c>
      <c r="C18" s="33" t="s">
        <v>72</v>
      </c>
      <c r="D18" s="33" t="s">
        <v>80</v>
      </c>
      <c r="E18" t="s">
        <v>30</v>
      </c>
      <c r="F18" t="s">
        <v>33</v>
      </c>
      <c r="G18" s="42">
        <v>48.01</v>
      </c>
      <c r="H18" s="39" t="s">
        <v>101</v>
      </c>
      <c r="I18" s="44" t="s">
        <v>45</v>
      </c>
      <c r="J18" s="44" t="s">
        <v>52</v>
      </c>
      <c r="K18" s="43" t="s">
        <v>58</v>
      </c>
      <c r="L18" s="43" t="s">
        <v>65</v>
      </c>
      <c r="M18" s="43"/>
      <c r="N18" s="44"/>
      <c r="O18" s="44"/>
      <c r="P18" s="44"/>
      <c r="Q18" s="44"/>
      <c r="R18" s="44"/>
      <c r="S18" s="43"/>
      <c r="T18" s="43"/>
    </row>
    <row r="19" spans="1:20" ht="12.75">
      <c r="A19">
        <v>56.01</v>
      </c>
      <c r="B19" s="38" t="s">
        <v>101</v>
      </c>
      <c r="C19" s="33" t="s">
        <v>73</v>
      </c>
      <c r="D19" s="33" t="s">
        <v>81</v>
      </c>
      <c r="E19" t="s">
        <v>31</v>
      </c>
      <c r="F19" t="s">
        <v>34</v>
      </c>
      <c r="G19" s="42">
        <v>53.01</v>
      </c>
      <c r="H19" s="39" t="s">
        <v>101</v>
      </c>
      <c r="I19" s="44" t="s">
        <v>46</v>
      </c>
      <c r="J19" s="44" t="s">
        <v>53</v>
      </c>
      <c r="K19" s="43" t="s">
        <v>59</v>
      </c>
      <c r="L19" s="43" t="s">
        <v>66</v>
      </c>
      <c r="M19" s="43"/>
      <c r="N19" s="44"/>
      <c r="O19" s="44"/>
      <c r="P19" s="44"/>
      <c r="Q19" s="44"/>
      <c r="R19" s="44"/>
      <c r="S19" s="43"/>
      <c r="T19" s="43"/>
    </row>
    <row r="20" spans="1:20" ht="12.75">
      <c r="A20">
        <v>62.01</v>
      </c>
      <c r="B20" s="38" t="s">
        <v>101</v>
      </c>
      <c r="C20" s="33" t="s">
        <v>74</v>
      </c>
      <c r="D20" s="33" t="s">
        <v>82</v>
      </c>
      <c r="E20" t="s">
        <v>32</v>
      </c>
      <c r="F20" t="s">
        <v>35</v>
      </c>
      <c r="G20" s="42">
        <v>58.01</v>
      </c>
      <c r="H20" s="39" t="s">
        <v>101</v>
      </c>
      <c r="I20" s="44" t="s">
        <v>47</v>
      </c>
      <c r="J20" s="44" t="s">
        <v>54</v>
      </c>
      <c r="K20" s="43" t="s">
        <v>60</v>
      </c>
      <c r="L20" s="43" t="s">
        <v>67</v>
      </c>
      <c r="M20" s="43"/>
      <c r="N20" s="44"/>
      <c r="O20" s="44"/>
      <c r="P20" s="44"/>
      <c r="Q20" s="44"/>
      <c r="R20" s="44"/>
      <c r="S20" s="43"/>
      <c r="T20" s="43"/>
    </row>
    <row r="21" spans="1:20" ht="12.75">
      <c r="A21">
        <v>69.01</v>
      </c>
      <c r="B21" s="38" t="s">
        <v>101</v>
      </c>
      <c r="C21" s="33" t="s">
        <v>75</v>
      </c>
      <c r="D21" s="33" t="s">
        <v>83</v>
      </c>
      <c r="E21" t="s">
        <v>25</v>
      </c>
      <c r="F21" t="s">
        <v>36</v>
      </c>
      <c r="G21" s="42">
        <v>63.01</v>
      </c>
      <c r="H21" s="39" t="s">
        <v>101</v>
      </c>
      <c r="I21" s="44" t="s">
        <v>48</v>
      </c>
      <c r="J21" s="44" t="s">
        <v>55</v>
      </c>
      <c r="K21" s="43" t="s">
        <v>61</v>
      </c>
      <c r="L21" s="43" t="s">
        <v>68</v>
      </c>
      <c r="M21" s="43"/>
      <c r="N21" s="44"/>
      <c r="O21" s="44"/>
      <c r="P21" s="44"/>
      <c r="Q21" s="44"/>
      <c r="R21" s="44"/>
      <c r="S21" s="43"/>
      <c r="T21" s="43"/>
    </row>
    <row r="22" spans="1:20" ht="12.75">
      <c r="A22">
        <v>77.01</v>
      </c>
      <c r="B22" s="38" t="s">
        <v>101</v>
      </c>
      <c r="C22" s="33" t="s">
        <v>76</v>
      </c>
      <c r="D22" s="33" t="s">
        <v>84</v>
      </c>
      <c r="E22" t="s">
        <v>26</v>
      </c>
      <c r="F22" t="s">
        <v>37</v>
      </c>
      <c r="G22" s="42">
        <v>69.01</v>
      </c>
      <c r="H22" s="39" t="s">
        <v>101</v>
      </c>
      <c r="I22" s="44" t="s">
        <v>49</v>
      </c>
      <c r="J22" s="44" t="s">
        <v>56</v>
      </c>
      <c r="K22" s="43" t="s">
        <v>62</v>
      </c>
      <c r="L22" s="43" t="s">
        <v>69</v>
      </c>
      <c r="M22" s="43"/>
      <c r="N22" s="44"/>
      <c r="O22" s="44"/>
      <c r="P22" s="44"/>
      <c r="Q22" s="44"/>
      <c r="R22" s="44"/>
      <c r="S22" s="43"/>
      <c r="T22" s="43"/>
    </row>
    <row r="23" spans="1:20" ht="12.75">
      <c r="A23">
        <v>85.01</v>
      </c>
      <c r="B23" s="38" t="s">
        <v>101</v>
      </c>
      <c r="C23" s="33" t="s">
        <v>77</v>
      </c>
      <c r="D23" s="33" t="s">
        <v>85</v>
      </c>
      <c r="E23" t="s">
        <v>27</v>
      </c>
      <c r="F23" t="s">
        <v>38</v>
      </c>
      <c r="G23" s="42">
        <v>75.01</v>
      </c>
      <c r="H23" s="39" t="s">
        <v>101</v>
      </c>
      <c r="I23" s="44" t="s">
        <v>49</v>
      </c>
      <c r="J23" s="44" t="s">
        <v>56</v>
      </c>
      <c r="K23" s="43" t="s">
        <v>63</v>
      </c>
      <c r="L23" s="43" t="s">
        <v>70</v>
      </c>
      <c r="M23" s="43"/>
      <c r="N23" s="44"/>
      <c r="O23" s="44"/>
      <c r="P23" s="44"/>
      <c r="Q23" s="44"/>
      <c r="R23" s="44"/>
      <c r="S23" s="43"/>
      <c r="T23" s="43"/>
    </row>
    <row r="24" spans="1:20" ht="12.75">
      <c r="A24">
        <v>94.01</v>
      </c>
      <c r="B24" s="38" t="s">
        <v>101</v>
      </c>
      <c r="C24" s="33" t="s">
        <v>78</v>
      </c>
      <c r="D24" s="33" t="s">
        <v>86</v>
      </c>
      <c r="E24" t="s">
        <v>28</v>
      </c>
      <c r="F24" t="s">
        <v>39</v>
      </c>
      <c r="G24">
        <v>110</v>
      </c>
      <c r="H24" s="39" t="s">
        <v>101</v>
      </c>
      <c r="I24" s="44" t="s">
        <v>49</v>
      </c>
      <c r="J24" s="44" t="s">
        <v>56</v>
      </c>
      <c r="K24" s="43" t="s">
        <v>63</v>
      </c>
      <c r="L24" s="43" t="s">
        <v>70</v>
      </c>
      <c r="M24" s="43"/>
      <c r="N24" s="44"/>
      <c r="O24" s="44"/>
      <c r="P24" s="44"/>
      <c r="Q24" s="44"/>
      <c r="R24" s="44"/>
      <c r="S24" s="43"/>
      <c r="T24" s="43"/>
    </row>
    <row r="25" spans="1:20" ht="12.75">
      <c r="A25">
        <v>105.01</v>
      </c>
      <c r="B25" s="38" t="s">
        <v>101</v>
      </c>
      <c r="C25" s="33" t="s">
        <v>78</v>
      </c>
      <c r="D25" s="33" t="s">
        <v>86</v>
      </c>
      <c r="E25" t="s">
        <v>29</v>
      </c>
      <c r="F25" t="s">
        <v>40</v>
      </c>
      <c r="G25">
        <v>140</v>
      </c>
      <c r="H25" s="39" t="s">
        <v>101</v>
      </c>
      <c r="I25" s="44" t="s">
        <v>49</v>
      </c>
      <c r="J25" s="44" t="s">
        <v>56</v>
      </c>
      <c r="K25" s="43" t="s">
        <v>63</v>
      </c>
      <c r="L25" s="43" t="s">
        <v>70</v>
      </c>
      <c r="M25" s="43"/>
      <c r="N25" s="44"/>
      <c r="O25" s="44"/>
      <c r="P25" s="44"/>
      <c r="Q25" s="44"/>
      <c r="R25" s="44"/>
      <c r="S25" s="43"/>
      <c r="T25" s="43"/>
    </row>
    <row r="26" spans="1:6" ht="12.75">
      <c r="A26">
        <v>110</v>
      </c>
      <c r="B26" s="38" t="s">
        <v>101</v>
      </c>
      <c r="C26" s="33" t="s">
        <v>78</v>
      </c>
      <c r="D26" s="33" t="s">
        <v>86</v>
      </c>
      <c r="E26" t="s">
        <v>29</v>
      </c>
      <c r="F26" t="s">
        <v>40</v>
      </c>
    </row>
    <row r="27" spans="1:6" ht="12.75">
      <c r="A27">
        <v>120</v>
      </c>
      <c r="B27" s="38" t="s">
        <v>101</v>
      </c>
      <c r="C27" s="33" t="s">
        <v>78</v>
      </c>
      <c r="D27" s="33" t="s">
        <v>86</v>
      </c>
      <c r="E27" t="s">
        <v>29</v>
      </c>
      <c r="F27" t="s">
        <v>40</v>
      </c>
    </row>
    <row r="28" spans="1:6" ht="12.75">
      <c r="A28">
        <v>130</v>
      </c>
      <c r="B28" s="38" t="s">
        <v>101</v>
      </c>
      <c r="C28" s="33" t="s">
        <v>78</v>
      </c>
      <c r="D28" s="33" t="s">
        <v>86</v>
      </c>
      <c r="E28" t="s">
        <v>29</v>
      </c>
      <c r="F28" t="s">
        <v>40</v>
      </c>
    </row>
    <row r="29" spans="1:34" ht="12.75">
      <c r="A29">
        <v>140</v>
      </c>
      <c r="B29" s="38" t="s">
        <v>101</v>
      </c>
      <c r="C29" s="33" t="s">
        <v>78</v>
      </c>
      <c r="D29" s="33" t="s">
        <v>86</v>
      </c>
      <c r="E29" t="s">
        <v>29</v>
      </c>
      <c r="F29" t="s">
        <v>40</v>
      </c>
      <c r="AH29" s="33" t="s">
        <v>1</v>
      </c>
    </row>
  </sheetData>
  <sheetProtection formatCells="0" formatColumns="0"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>
    <tabColor theme="9" tint="-0.24997000396251678"/>
    <pageSetUpPr fitToPage="1"/>
  </sheetPr>
  <dimension ref="A1:BD1790"/>
  <sheetViews>
    <sheetView zoomScale="60" zoomScaleNormal="60" zoomScaleSheetLayoutView="86" zoomScalePageLayoutView="82" workbookViewId="0" topLeftCell="A1">
      <selection activeCell="V54" sqref="V54"/>
    </sheetView>
  </sheetViews>
  <sheetFormatPr defaultColWidth="10.8515625" defaultRowHeight="12.75"/>
  <cols>
    <col min="1" max="1" width="10.8515625" style="29" customWidth="1"/>
    <col min="2" max="2" width="6.28125" style="27" customWidth="1"/>
    <col min="3" max="3" width="6.421875" style="28" customWidth="1"/>
    <col min="4" max="4" width="16.140625" style="27" hidden="1" customWidth="1"/>
    <col min="5" max="5" width="25.00390625" style="29" customWidth="1"/>
    <col min="6" max="6" width="16.140625" style="29" customWidth="1"/>
    <col min="7" max="7" width="39.421875" style="29" hidden="1" customWidth="1"/>
    <col min="8" max="8" width="16.140625" style="29" customWidth="1"/>
    <col min="9" max="9" width="8.421875" style="29" hidden="1" customWidth="1"/>
    <col min="10" max="10" width="9.421875" style="29" customWidth="1"/>
    <col min="11" max="11" width="8.140625" style="29" customWidth="1"/>
    <col min="12" max="13" width="9.28125" style="29" customWidth="1"/>
    <col min="14" max="14" width="8.140625" style="29" customWidth="1"/>
    <col min="15" max="15" width="8.421875" style="31" bestFit="1" customWidth="1"/>
    <col min="16" max="16" width="9.421875" style="29" bestFit="1" customWidth="1"/>
    <col min="17" max="17" width="10.7109375" style="29" bestFit="1" customWidth="1"/>
    <col min="18" max="18" width="8.421875" style="29" bestFit="1" customWidth="1"/>
    <col min="19" max="19" width="13.8515625" style="29" bestFit="1" customWidth="1"/>
    <col min="20" max="20" width="13.421875" style="29" customWidth="1"/>
    <col min="21" max="21" width="13.57421875" style="29" customWidth="1"/>
    <col min="22" max="22" width="13.00390625" style="29" bestFit="1" customWidth="1"/>
    <col min="23" max="23" width="12.57421875" style="29" customWidth="1"/>
    <col min="24" max="24" width="8.8515625" style="29" customWidth="1"/>
    <col min="25" max="25" width="7.8515625" style="29" hidden="1" customWidth="1"/>
    <col min="26" max="26" width="5.28125" style="31" hidden="1" customWidth="1"/>
    <col min="27" max="27" width="8.8515625" style="30" hidden="1" customWidth="1"/>
    <col min="28" max="28" width="8.8515625" style="29" hidden="1" customWidth="1"/>
    <col min="29" max="30" width="8.8515625" style="29" customWidth="1"/>
    <col min="31" max="47" width="18.28125" style="29" hidden="1" customWidth="1"/>
    <col min="48" max="56" width="11.421875" style="29" hidden="1" customWidth="1"/>
    <col min="57" max="58" width="11.421875" style="29" customWidth="1"/>
    <col min="59" max="16384" width="10.8515625" style="29" customWidth="1"/>
  </cols>
  <sheetData>
    <row r="1" spans="1:38" s="3" customFormat="1" ht="45.75" customHeight="1" thickBot="1">
      <c r="A1" s="162"/>
      <c r="B1" s="163"/>
      <c r="C1" s="164"/>
      <c r="D1" s="450" t="s">
        <v>41</v>
      </c>
      <c r="E1" s="451"/>
      <c r="F1" s="165" t="s">
        <v>141</v>
      </c>
      <c r="G1" s="165"/>
      <c r="H1" s="165"/>
      <c r="I1" s="165"/>
      <c r="J1" s="165" t="s">
        <v>109</v>
      </c>
      <c r="K1" s="165"/>
      <c r="L1" s="165"/>
      <c r="M1" s="165"/>
      <c r="N1" s="165"/>
      <c r="O1" s="166"/>
      <c r="P1" s="167"/>
      <c r="Q1" s="167" t="s">
        <v>0</v>
      </c>
      <c r="R1" s="447">
        <v>42136</v>
      </c>
      <c r="S1" s="447"/>
      <c r="T1" s="447"/>
      <c r="U1" s="435"/>
      <c r="V1" s="435"/>
      <c r="W1" s="435"/>
      <c r="X1" s="434"/>
      <c r="Y1" s="191"/>
      <c r="Z1" s="168"/>
      <c r="AA1" s="169"/>
      <c r="AB1" s="170"/>
      <c r="AE1" s="4"/>
      <c r="AF1" s="4"/>
      <c r="AG1" s="4"/>
      <c r="AH1" s="4"/>
      <c r="AI1" s="4"/>
      <c r="AJ1" s="4"/>
      <c r="AK1" s="4"/>
      <c r="AL1" s="4"/>
    </row>
    <row r="2" spans="1:39" s="3" customFormat="1" ht="66" customHeight="1" thickBot="1" thickTop="1">
      <c r="A2" s="171"/>
      <c r="B2" s="172"/>
      <c r="C2" s="173"/>
      <c r="D2" s="452" t="s">
        <v>42</v>
      </c>
      <c r="E2" s="446"/>
      <c r="F2" s="453" t="s">
        <v>140</v>
      </c>
      <c r="G2" s="453"/>
      <c r="H2" s="453"/>
      <c r="I2" s="453"/>
      <c r="J2" s="453"/>
      <c r="K2" s="446" t="s">
        <v>143</v>
      </c>
      <c r="L2" s="446"/>
      <c r="M2" s="446"/>
      <c r="N2" s="453"/>
      <c r="O2" s="453"/>
      <c r="P2" s="453"/>
      <c r="Q2" s="453"/>
      <c r="R2" s="446" t="s">
        <v>2</v>
      </c>
      <c r="S2" s="446"/>
      <c r="T2" s="274" t="s">
        <v>110</v>
      </c>
      <c r="U2" s="274"/>
      <c r="V2" s="274"/>
      <c r="W2" s="274"/>
      <c r="X2" s="192"/>
      <c r="Y2" s="175" t="s">
        <v>1</v>
      </c>
      <c r="Z2" s="175"/>
      <c r="AA2" s="176"/>
      <c r="AB2" s="177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30" s="3" customFormat="1" ht="6" customHeight="1" thickBot="1">
      <c r="A3" s="433"/>
      <c r="B3" s="1"/>
      <c r="C3" s="2"/>
      <c r="D3" s="1"/>
      <c r="E3" s="104"/>
      <c r="F3" s="105"/>
      <c r="G3" s="105"/>
      <c r="H3" s="105"/>
      <c r="I3" s="105"/>
      <c r="J3" s="105"/>
      <c r="K3" s="104"/>
      <c r="L3" s="104"/>
      <c r="M3" s="104"/>
      <c r="N3" s="105"/>
      <c r="O3" s="106"/>
      <c r="P3" s="105"/>
      <c r="Q3" s="105"/>
      <c r="R3" s="104"/>
      <c r="S3" s="104"/>
      <c r="T3" s="104"/>
      <c r="U3" s="104"/>
      <c r="V3" s="104"/>
      <c r="W3" s="104"/>
      <c r="X3" s="432"/>
      <c r="Y3" s="7"/>
      <c r="Z3" s="7"/>
      <c r="AA3" s="5"/>
      <c r="AB3" s="7"/>
      <c r="AC3" s="7"/>
      <c r="AD3" s="7"/>
    </row>
    <row r="4" spans="1:39" s="9" customFormat="1" ht="13.5" customHeight="1" thickBot="1">
      <c r="A4" s="107" t="s">
        <v>156</v>
      </c>
      <c r="B4" s="108" t="s">
        <v>107</v>
      </c>
      <c r="C4" s="109" t="s">
        <v>108</v>
      </c>
      <c r="D4" s="431" t="s">
        <v>4</v>
      </c>
      <c r="E4" s="111" t="s">
        <v>5</v>
      </c>
      <c r="F4" s="111" t="s">
        <v>6</v>
      </c>
      <c r="G4" s="111" t="s">
        <v>145</v>
      </c>
      <c r="H4" s="111" t="s">
        <v>146</v>
      </c>
      <c r="I4" s="111" t="s">
        <v>7</v>
      </c>
      <c r="J4" s="111" t="s">
        <v>8</v>
      </c>
      <c r="K4" s="111">
        <v>1</v>
      </c>
      <c r="L4" s="111">
        <v>2</v>
      </c>
      <c r="M4" s="111">
        <v>3</v>
      </c>
      <c r="N4" s="111" t="s">
        <v>9</v>
      </c>
      <c r="O4" s="112">
        <v>1</v>
      </c>
      <c r="P4" s="111">
        <v>2</v>
      </c>
      <c r="Q4" s="111">
        <v>3</v>
      </c>
      <c r="R4" s="111" t="s">
        <v>10</v>
      </c>
      <c r="S4" s="111" t="s">
        <v>104</v>
      </c>
      <c r="T4" s="275">
        <v>1</v>
      </c>
      <c r="U4" s="275">
        <v>2</v>
      </c>
      <c r="V4" s="275">
        <v>3</v>
      </c>
      <c r="W4" s="275" t="s">
        <v>105</v>
      </c>
      <c r="X4" s="113" t="s">
        <v>106</v>
      </c>
      <c r="Y4" s="448" t="s">
        <v>11</v>
      </c>
      <c r="Z4" s="449"/>
      <c r="AA4" s="111" t="s">
        <v>12</v>
      </c>
      <c r="AB4" s="113" t="s">
        <v>13</v>
      </c>
      <c r="AC4" s="8"/>
      <c r="AD4" s="6" t="s">
        <v>1</v>
      </c>
      <c r="AE4" s="6" t="s">
        <v>14</v>
      </c>
      <c r="AF4" s="6" t="s">
        <v>15</v>
      </c>
      <c r="AG4" s="6" t="s">
        <v>16</v>
      </c>
      <c r="AH4" s="6" t="s">
        <v>17</v>
      </c>
      <c r="AI4" s="6" t="s">
        <v>18</v>
      </c>
      <c r="AJ4" s="6" t="s">
        <v>19</v>
      </c>
      <c r="AK4" s="6" t="s">
        <v>20</v>
      </c>
      <c r="AL4" s="6" t="s">
        <v>21</v>
      </c>
      <c r="AM4" s="6" t="s">
        <v>22</v>
      </c>
    </row>
    <row r="5" spans="1:56" s="12" customFormat="1" ht="21">
      <c r="A5" s="454" t="s">
        <v>399</v>
      </c>
      <c r="B5" s="121">
        <v>2</v>
      </c>
      <c r="C5" s="56">
        <v>1</v>
      </c>
      <c r="D5" s="430" t="s">
        <v>398</v>
      </c>
      <c r="E5" s="68" t="s">
        <v>147</v>
      </c>
      <c r="F5" s="68" t="s">
        <v>148</v>
      </c>
      <c r="G5" s="122" t="s">
        <v>150</v>
      </c>
      <c r="H5" s="122" t="s">
        <v>151</v>
      </c>
      <c r="I5" s="69"/>
      <c r="J5" s="70">
        <v>52.8</v>
      </c>
      <c r="K5" s="123">
        <v>48</v>
      </c>
      <c r="L5" s="123">
        <v>-50</v>
      </c>
      <c r="M5" s="123">
        <v>-50</v>
      </c>
      <c r="N5" s="52">
        <f>IF(J5="","",IF(MAXA(K5:M5)&lt;=0,0,MAXA(K5:M5)))</f>
        <v>48</v>
      </c>
      <c r="O5" s="123">
        <v>55</v>
      </c>
      <c r="P5" s="235">
        <v>60</v>
      </c>
      <c r="Q5" s="235">
        <v>-63</v>
      </c>
      <c r="R5" s="52">
        <f aca="true" t="shared" si="0" ref="R5:R15">IF(J5="","",IF(MAXA(O5:Q5)&lt;=0,0,MAXA(O5:Q5)))</f>
        <v>60</v>
      </c>
      <c r="S5" s="54">
        <f>IF(J5="","",IF(OR(N5=0,R5=0),0,N5+R5))</f>
        <v>108</v>
      </c>
      <c r="T5" s="429">
        <v>30</v>
      </c>
      <c r="U5" s="429">
        <v>32.5</v>
      </c>
      <c r="V5" s="429">
        <v>35</v>
      </c>
      <c r="W5" s="428">
        <f>IF(J5="","",IF(MAXA(T5:V5)&lt;=0,0,MAXA(T5:V5)))</f>
        <v>35</v>
      </c>
      <c r="X5" s="427">
        <f>IF(J5="","",IF(OR(R5=0,W5=0),0,R5+W5))</f>
        <v>95</v>
      </c>
      <c r="Y5" s="391" t="e">
        <f>IF(J5="","",AT5)</f>
        <v>#REF!</v>
      </c>
      <c r="Z5" s="124" t="e">
        <f aca="true" t="shared" si="1" ref="Z5:Z15">IF(AM5&gt;=0,AM5,IF(AL5&gt;=0,AL5,IF(AK5&gt;=0,AK5,IF(AJ5&gt;=0,AJ5,IF(AI5&gt;=0,AI5,IF(AH5&gt;=0,AH5,IF(AG5&gt;=0,AG5,IF(AF5&gt;=0,AF5,AE5))))))))</f>
        <v>#REF!</v>
      </c>
      <c r="AA5" s="49" t="e">
        <f>IF(J5="","",IF(#REF!="H",IF(OR(I5="SEN",I5&lt;1995),VLOOKUP(J5,'[1]Feuil1'!$A$11:$G$29,6),IF(AND(I5&gt;1994,I5&lt;1998),VLOOKUP(J5,'[1]Feuil1'!$A$11:$G$29,5),IF(AND(I5&gt;1997,I5&lt;2000),VLOOKUP(J5,'[1]Feuil1'!$A$11:$G$29,4),IF(AND(I5&gt;1999,I5&lt;2002),VLOOKUP(J5,'[1]Feuil1'!$A$11:$G$29,3),VLOOKUP(J5,'[1]Feuil1'!$A$11:$G$29,2))))),IF(OR(I5="SEN",I5&lt;1995),VLOOKUP(J5,'[1]Feuil1'!$G$11:$L$25,6),IF(AND(I5&gt;1994,I5&lt;1998),VLOOKUP(J5,'[1]Feuil1'!$G$11:$L$25,5),IF(AND(I5&gt;1997,I5&lt;2000),VLOOKUP(J5,'[1]Feuil1'!$G$11:$L$25,4),IF(AND(I5&gt;1999,I5&lt;2002),VLOOKUP(J5,'[1]Feuil1'!$G$11:$L$25,3),VLOOKUP(J5,'[1]Feuil1'!$G$11:$L$25,2)))))))</f>
        <v>#REF!</v>
      </c>
      <c r="AB5" s="114" t="e">
        <f>IF(J5="","",IF(#REF!="H",10^(0.794358141*LOG(J5/174.393)^2)*S5,IF(#REF!="F",10^(0.89726074*LOG(J5/148.026)^2)*S5,"")))</f>
        <v>#REF!</v>
      </c>
      <c r="AC5" s="11"/>
      <c r="AD5" s="11" t="s">
        <v>1</v>
      </c>
      <c r="AE5" s="4" t="e">
        <f>S5-HLOOKUP(AA5,'[1]Feuil1'!$C$1:$BL$10,2,FALSE)</f>
        <v>#REF!</v>
      </c>
      <c r="AF5" s="4" t="e">
        <f>S5-HLOOKUP(AA5,'[1]Feuil1'!$C$1:$BL$10,3,FALSE)</f>
        <v>#REF!</v>
      </c>
      <c r="AG5" s="4" t="e">
        <f>S5-HLOOKUP(AA5,'[1]Feuil1'!$C$1:$BL$10,4,FALSE)</f>
        <v>#REF!</v>
      </c>
      <c r="AH5" s="4" t="e">
        <f>S5-HLOOKUP(AA5,'[1]Feuil1'!$C$1:$BL$10,5,FALSE)</f>
        <v>#REF!</v>
      </c>
      <c r="AI5" s="4" t="e">
        <f>S5-HLOOKUP(AA5,'[1]Feuil1'!$C$1:$BL$10,6,FALSE)</f>
        <v>#REF!</v>
      </c>
      <c r="AJ5" s="4" t="e">
        <f>S5-HLOOKUP(AA5,'[1]Feuil1'!$C$1:$BL$10,7,FALSE)</f>
        <v>#REF!</v>
      </c>
      <c r="AK5" s="4" t="e">
        <f>S5-HLOOKUP(AA5,'[1]Feuil1'!$C$1:$BL$10,8,FALSE)</f>
        <v>#REF!</v>
      </c>
      <c r="AL5" s="4" t="e">
        <f>S5-HLOOKUP(AA5,'[1]Feuil1'!$C$1:$BL$10,9,FALSE)</f>
        <v>#REF!</v>
      </c>
      <c r="AM5" s="45" t="e">
        <f>S5-HLOOKUP(AA5,'[1]Feuil1'!$C$1:$BL$10,10,FALSE)</f>
        <v>#REF!</v>
      </c>
      <c r="AT5" s="12" t="e">
        <f aca="true" t="shared" si="2" ref="AT5:AT15">IF(AM5&gt;=0,$AM$4,IF(AL5&gt;=0,$AL$4,IF(AK5&gt;=0,$AK$4,IF(AJ5&gt;=0,$AJ$4,IF(AI5&gt;=0,$AI$4,IF(AH5&gt;=0,$AH$4,IF(AG5&gt;=0,$AG$4,IF(AF5&gt;=0,$AF$4,$AE$4))))))))</f>
        <v>#REF!</v>
      </c>
      <c r="BD5" s="178"/>
    </row>
    <row r="6" spans="1:56" s="12" customFormat="1" ht="21">
      <c r="A6" s="455"/>
      <c r="B6" s="55">
        <v>1</v>
      </c>
      <c r="C6" s="57"/>
      <c r="D6" s="32" t="s">
        <v>397</v>
      </c>
      <c r="E6" s="18" t="s">
        <v>298</v>
      </c>
      <c r="F6" s="18" t="s">
        <v>299</v>
      </c>
      <c r="G6" s="59" t="s">
        <v>150</v>
      </c>
      <c r="H6" s="59" t="s">
        <v>151</v>
      </c>
      <c r="I6" s="13"/>
      <c r="J6" s="14">
        <v>53</v>
      </c>
      <c r="K6" s="58">
        <v>50</v>
      </c>
      <c r="L6" s="58">
        <v>55</v>
      </c>
      <c r="M6" s="58">
        <v>58</v>
      </c>
      <c r="N6" s="52">
        <f>IF(J6="","",IF(MAXA(K6:M6)&lt;=0,0,MAXA(K6:M6)))</f>
        <v>58</v>
      </c>
      <c r="O6" s="58">
        <v>60</v>
      </c>
      <c r="P6" s="240">
        <v>65</v>
      </c>
      <c r="Q6" s="240">
        <v>-68</v>
      </c>
      <c r="R6" s="52">
        <f t="shared" si="0"/>
        <v>65</v>
      </c>
      <c r="S6" s="54">
        <f>IF(J6="","",IF(OR(N6=0,R6=0),0,N6+R6))</f>
        <v>123</v>
      </c>
      <c r="T6" s="426"/>
      <c r="U6" s="426"/>
      <c r="V6" s="426"/>
      <c r="W6" s="415">
        <f>IF(I6="","",IF(MAXA(T6:V6)&lt;=0,0,MAXA(T6:V6)))</f>
      </c>
      <c r="X6" s="414">
        <f>IF(I6="","",IF(OR(R6=0,W6=0),0,R6+W6))</f>
      </c>
      <c r="Y6" s="417">
        <f aca="true" t="shared" si="3" ref="Y6:Y15">IF(I6="","",AT6)</f>
      </c>
      <c r="Z6" s="16" t="e">
        <f t="shared" si="1"/>
        <v>#REF!</v>
      </c>
      <c r="AA6" s="10" t="e">
        <f>IF(J6="","",IF(#REF!="H",IF(OR(I6="SEN",I6&lt;1995),VLOOKUP(J6,'[1]Feuil1'!$A$11:$G$29,6),IF(AND(I6&gt;1994,I6&lt;1998),VLOOKUP(J6,'[1]Feuil1'!$A$11:$G$29,5),IF(AND(I6&gt;1997,I6&lt;2000),VLOOKUP(J6,'[1]Feuil1'!$A$11:$G$29,4),IF(AND(I6&gt;1999,I6&lt;2002),VLOOKUP(J6,'[1]Feuil1'!$A$11:$G$29,3),VLOOKUP(J6,'[1]Feuil1'!$A$11:$G$29,2))))),IF(OR(I6="SEN",I6&lt;1995),VLOOKUP(J6,'[1]Feuil1'!$G$11:$L$25,6),IF(AND(I6&gt;1994,I6&lt;1998),VLOOKUP(J6,'[1]Feuil1'!$G$11:$L$25,5),IF(AND(I6&gt;1997,I6&lt;2000),VLOOKUP(J6,'[1]Feuil1'!$G$11:$L$25,4),IF(AND(I6&gt;1999,I6&lt;2002),VLOOKUP(J6,'[1]Feuil1'!$G$11:$L$25,3),VLOOKUP(J6,'[1]Feuil1'!$G$11:$L$25,2)))))))</f>
        <v>#REF!</v>
      </c>
      <c r="AB6" s="114" t="e">
        <f>IF(J6="","",IF(#REF!="H",10^(0.794358141*LOG(J6/174.393)^2)*S6,IF(#REF!="F",10^(0.89726074*LOG(J6/148.026)^2)*S6,"")))</f>
        <v>#REF!</v>
      </c>
      <c r="AC6" s="11"/>
      <c r="AD6" s="11" t="s">
        <v>1</v>
      </c>
      <c r="AE6" s="4" t="e">
        <f>S6-HLOOKUP(AA6,'[1]Feuil1'!$C$1:$BL$10,2,FALSE)</f>
        <v>#REF!</v>
      </c>
      <c r="AF6" s="4" t="e">
        <f>S6-HLOOKUP(AA6,'[1]Feuil1'!$C$1:$BL$10,3,FALSE)</f>
        <v>#REF!</v>
      </c>
      <c r="AG6" s="4" t="e">
        <f>S6-HLOOKUP(AA6,'[1]Feuil1'!$C$1:$BL$10,4,FALSE)</f>
        <v>#REF!</v>
      </c>
      <c r="AH6" s="4" t="e">
        <f>S6-HLOOKUP(AA6,'[1]Feuil1'!$C$1:$BL$10,5,FALSE)</f>
        <v>#REF!</v>
      </c>
      <c r="AI6" s="4" t="e">
        <f>S6-HLOOKUP(AA6,'[1]Feuil1'!$C$1:$BL$10,6,FALSE)</f>
        <v>#REF!</v>
      </c>
      <c r="AJ6" s="4" t="e">
        <f>S6-HLOOKUP(AA6,'[1]Feuil1'!$C$1:$BL$10,7,FALSE)</f>
        <v>#REF!</v>
      </c>
      <c r="AK6" s="4" t="e">
        <f>S6-HLOOKUP(AA6,'[1]Feuil1'!$C$1:$BL$10,8,FALSE)</f>
        <v>#REF!</v>
      </c>
      <c r="AL6" s="4" t="e">
        <f>S6-HLOOKUP(AA6,'[1]Feuil1'!$C$1:$BL$10,9,FALSE)</f>
        <v>#REF!</v>
      </c>
      <c r="AM6" s="45" t="e">
        <f>S6-HLOOKUP(AA6,'[1]Feuil1'!$C$1:$BL$10,10,FALSE)</f>
        <v>#REF!</v>
      </c>
      <c r="AT6" s="12" t="e">
        <f t="shared" si="2"/>
        <v>#REF!</v>
      </c>
      <c r="BD6" s="178"/>
    </row>
    <row r="7" spans="1:56" s="12" customFormat="1" ht="21.75" thickBot="1">
      <c r="A7" s="456"/>
      <c r="B7" s="90">
        <v>3</v>
      </c>
      <c r="C7" s="91"/>
      <c r="D7" s="425" t="s">
        <v>396</v>
      </c>
      <c r="E7" s="93" t="s">
        <v>395</v>
      </c>
      <c r="F7" s="93" t="s">
        <v>394</v>
      </c>
      <c r="G7" s="94" t="s">
        <v>152</v>
      </c>
      <c r="H7" s="94" t="s">
        <v>153</v>
      </c>
      <c r="I7" s="95"/>
      <c r="J7" s="96">
        <v>52.8</v>
      </c>
      <c r="K7" s="127">
        <v>36</v>
      </c>
      <c r="L7" s="127">
        <v>39</v>
      </c>
      <c r="M7" s="127">
        <v>-41</v>
      </c>
      <c r="N7" s="97">
        <f>IF(J7="","",IF(MAXA(K7:M7)&lt;=0,0,MAXA(K7:M7)))</f>
        <v>39</v>
      </c>
      <c r="O7" s="127">
        <v>45</v>
      </c>
      <c r="P7" s="236">
        <v>47</v>
      </c>
      <c r="Q7" s="236">
        <v>49</v>
      </c>
      <c r="R7" s="97">
        <f t="shared" si="0"/>
        <v>49</v>
      </c>
      <c r="S7" s="99">
        <f>IF(J7="","",IF(OR(N7=0,R7=0),0,N7+R7))</f>
        <v>88</v>
      </c>
      <c r="T7" s="424"/>
      <c r="U7" s="424"/>
      <c r="V7" s="424"/>
      <c r="W7" s="411">
        <f>IF(I7="","",IF(MAXA(T7:V7)&lt;=0,0,MAXA(T7:V7)))</f>
      </c>
      <c r="X7" s="410">
        <f>IF(I7="","",IF(OR(R7=0,W7=0),0,R7+W7))</f>
      </c>
      <c r="Y7" s="409">
        <f t="shared" si="3"/>
      </c>
      <c r="Z7" s="100" t="e">
        <f t="shared" si="1"/>
        <v>#REF!</v>
      </c>
      <c r="AA7" s="101" t="e">
        <f>IF(J7="","",IF(#REF!="H",IF(OR(I7="SEN",I7&lt;1995),VLOOKUP(J7,'[1]Feuil1'!$A$11:$G$29,6),IF(AND(I7&gt;1994,I7&lt;1998),VLOOKUP(J7,'[1]Feuil1'!$A$11:$G$29,5),IF(AND(I7&gt;1997,I7&lt;2000),VLOOKUP(J7,'[1]Feuil1'!$A$11:$G$29,4),IF(AND(I7&gt;1999,I7&lt;2002),VLOOKUP(J7,'[1]Feuil1'!$A$11:$G$29,3),VLOOKUP(J7,'[1]Feuil1'!$A$11:$G$29,2))))),IF(OR(I7="SEN",I7&lt;1995),VLOOKUP(J7,'[1]Feuil1'!$G$11:$L$25,6),IF(AND(I7&gt;1994,I7&lt;1998),VLOOKUP(J7,'[1]Feuil1'!$G$11:$L$25,5),IF(AND(I7&gt;1997,I7&lt;2000),VLOOKUP(J7,'[1]Feuil1'!$G$11:$L$25,4),IF(AND(I7&gt;1999,I7&lt;2002),VLOOKUP(J7,'[1]Feuil1'!$G$11:$L$25,3),VLOOKUP(J7,'[1]Feuil1'!$G$11:$L$25,2)))))))</f>
        <v>#REF!</v>
      </c>
      <c r="AB7" s="114" t="e">
        <f>IF(J7="","",IF(#REF!="H",10^(0.794358141*LOG(J7/174.393)^2)*S7,IF(#REF!="F",10^(0.89726074*LOG(J7/148.026)^2)*S7,"")))</f>
        <v>#REF!</v>
      </c>
      <c r="AC7" s="11"/>
      <c r="AD7" s="11" t="s">
        <v>1</v>
      </c>
      <c r="AE7" s="4" t="e">
        <f>S7-HLOOKUP(AA7,'[1]Feuil1'!$C$1:$BL$10,2,FALSE)</f>
        <v>#REF!</v>
      </c>
      <c r="AF7" s="4" t="e">
        <f>S7-HLOOKUP(AA7,'[1]Feuil1'!$C$1:$BL$10,3,FALSE)</f>
        <v>#REF!</v>
      </c>
      <c r="AG7" s="4" t="e">
        <f>S7-HLOOKUP(AA7,'[1]Feuil1'!$C$1:$BL$10,4,FALSE)</f>
        <v>#REF!</v>
      </c>
      <c r="AH7" s="4" t="e">
        <f>S7-HLOOKUP(AA7,'[1]Feuil1'!$C$1:$BL$10,5,FALSE)</f>
        <v>#REF!</v>
      </c>
      <c r="AI7" s="4" t="e">
        <f>S7-HLOOKUP(AA7,'[1]Feuil1'!$C$1:$BL$10,6,FALSE)</f>
        <v>#REF!</v>
      </c>
      <c r="AJ7" s="4" t="e">
        <f>S7-HLOOKUP(AA7,'[1]Feuil1'!$C$1:$BL$10,7,FALSE)</f>
        <v>#REF!</v>
      </c>
      <c r="AK7" s="4" t="e">
        <f>S7-HLOOKUP(AA7,'[1]Feuil1'!$C$1:$BL$10,8,FALSE)</f>
        <v>#REF!</v>
      </c>
      <c r="AL7" s="4" t="e">
        <f>S7-HLOOKUP(AA7,'[1]Feuil1'!$C$1:$BL$10,9,FALSE)</f>
        <v>#REF!</v>
      </c>
      <c r="AM7" s="45" t="e">
        <f>S7-HLOOKUP(AA7,'[1]Feuil1'!$C$1:$BL$10,10,FALSE)</f>
        <v>#REF!</v>
      </c>
      <c r="AT7" s="12" t="e">
        <f t="shared" si="2"/>
        <v>#REF!</v>
      </c>
      <c r="BD7" s="178"/>
    </row>
    <row r="8" spans="1:46" s="12" customFormat="1" ht="21.75" thickTop="1">
      <c r="A8" s="455" t="s">
        <v>393</v>
      </c>
      <c r="B8" s="85">
        <v>1</v>
      </c>
      <c r="C8" s="86">
        <v>3</v>
      </c>
      <c r="D8" s="199" t="s">
        <v>154</v>
      </c>
      <c r="E8" s="200" t="s">
        <v>155</v>
      </c>
      <c r="F8" s="200" t="s">
        <v>149</v>
      </c>
      <c r="G8" s="59" t="s">
        <v>150</v>
      </c>
      <c r="H8" s="59" t="s">
        <v>151</v>
      </c>
      <c r="I8" s="87"/>
      <c r="J8" s="88">
        <v>55.9</v>
      </c>
      <c r="K8" s="89">
        <v>42</v>
      </c>
      <c r="L8" s="89">
        <v>-45</v>
      </c>
      <c r="M8" s="89">
        <v>45</v>
      </c>
      <c r="N8" s="51">
        <f>IF(J8="","",IF(MAXA(K8:M8)&lt;=0,0,MAXA(K8:M8)))</f>
        <v>45</v>
      </c>
      <c r="O8" s="89">
        <v>52</v>
      </c>
      <c r="P8" s="239">
        <v>55</v>
      </c>
      <c r="Q8" s="239">
        <v>-58</v>
      </c>
      <c r="R8" s="51">
        <f t="shared" si="0"/>
        <v>55</v>
      </c>
      <c r="S8" s="53">
        <f>IF(J8="","",IF(OR(N8=0,R8=0),0,N8+R8))</f>
        <v>100</v>
      </c>
      <c r="T8" s="423">
        <v>45</v>
      </c>
      <c r="U8" s="416">
        <v>-47.5</v>
      </c>
      <c r="V8" s="416">
        <v>-47.5</v>
      </c>
      <c r="W8" s="419">
        <f aca="true" t="shared" si="4" ref="W8:W15">IF(J8="","",IF(MAXA(T8:V8)&lt;=0,0,MAXA(T8:V8)))</f>
        <v>45</v>
      </c>
      <c r="X8" s="418">
        <f aca="true" t="shared" si="5" ref="X8:X15">IF(J8="","",IF(OR(R8=0,W8=0),0,R8+W8))</f>
        <v>100</v>
      </c>
      <c r="Y8" s="413">
        <f t="shared" si="3"/>
      </c>
      <c r="Z8" s="47" t="e">
        <f t="shared" si="1"/>
        <v>#REF!</v>
      </c>
      <c r="AA8" s="48" t="e">
        <f>IF(J8="","",IF(#REF!="H",IF(OR(I8="SEN",I8&lt;1995),VLOOKUP(J8,'[1]Feuil1'!$A$11:$G$29,6),IF(AND(I8&gt;1994,I8&lt;1998),VLOOKUP(J8,'[1]Feuil1'!$A$11:$G$29,5),IF(AND(I8&gt;1997,I8&lt;2000),VLOOKUP(J8,'[1]Feuil1'!$A$11:$G$29,4),IF(AND(I8&gt;1999,I8&lt;2002),VLOOKUP(J8,'[1]Feuil1'!$A$11:$G$29,3),VLOOKUP(J8,'[1]Feuil1'!$A$11:$G$29,2))))),IF(OR(I8="SEN",I8&lt;1995),VLOOKUP(J8,'[1]Feuil1'!$G$11:$L$25,6),IF(AND(I8&gt;1994,I8&lt;1998),VLOOKUP(J8,'[1]Feuil1'!$G$11:$L$25,5),IF(AND(I8&gt;1997,I8&lt;2000),VLOOKUP(J8,'[1]Feuil1'!$G$11:$L$25,4),IF(AND(I8&gt;1999,I8&lt;2002),VLOOKUP(J8,'[1]Feuil1'!$G$11:$L$25,3),VLOOKUP(J8,'[1]Feuil1'!$G$11:$L$25,2)))))))</f>
        <v>#REF!</v>
      </c>
      <c r="AB8" s="114" t="e">
        <f>IF(J8="","",IF(#REF!="H",10^(0.794358141*LOG(J8/174.393)^2)*S8,IF(#REF!="F",10^(0.89726074*LOG(J8/148.026)^2)*S8,"")))</f>
        <v>#REF!</v>
      </c>
      <c r="AC8" s="11"/>
      <c r="AD8" s="11" t="s">
        <v>1</v>
      </c>
      <c r="AE8" s="4" t="e">
        <f>S8-HLOOKUP(AA8,'[1]Feuil1'!$C$1:$BL$10,2,FALSE)</f>
        <v>#REF!</v>
      </c>
      <c r="AF8" s="4" t="e">
        <f>S8-HLOOKUP(AA8,'[1]Feuil1'!$C$1:$BL$10,3,FALSE)</f>
        <v>#REF!</v>
      </c>
      <c r="AG8" s="4" t="e">
        <f>S8-HLOOKUP(AA8,'[1]Feuil1'!$C$1:$BL$10,4,FALSE)</f>
        <v>#REF!</v>
      </c>
      <c r="AH8" s="4" t="e">
        <f>S8-HLOOKUP(AA8,'[1]Feuil1'!$C$1:$BL$10,5,FALSE)</f>
        <v>#REF!</v>
      </c>
      <c r="AI8" s="4" t="e">
        <f>S8-HLOOKUP(AA8,'[1]Feuil1'!$C$1:$BL$10,6,FALSE)</f>
        <v>#REF!</v>
      </c>
      <c r="AJ8" s="4" t="e">
        <f>S8-HLOOKUP(AA8,'[1]Feuil1'!$C$1:$BL$10,7,FALSE)</f>
        <v>#REF!</v>
      </c>
      <c r="AK8" s="4" t="e">
        <f>S8-HLOOKUP(AA8,'[1]Feuil1'!$C$1:$BL$10,8,FALSE)</f>
        <v>#REF!</v>
      </c>
      <c r="AL8" s="4" t="e">
        <f>S8-HLOOKUP(AA8,'[1]Feuil1'!$C$1:$BL$10,9,FALSE)</f>
        <v>#REF!</v>
      </c>
      <c r="AM8" s="45" t="e">
        <f>S8-HLOOKUP(AA8,'[1]Feuil1'!$C$1:$BL$10,10,FALSE)</f>
        <v>#REF!</v>
      </c>
      <c r="AT8" s="12" t="e">
        <f t="shared" si="2"/>
        <v>#REF!</v>
      </c>
    </row>
    <row r="9" spans="1:46" s="12" customFormat="1" ht="21">
      <c r="A9" s="455"/>
      <c r="B9" s="55">
        <v>2</v>
      </c>
      <c r="C9" s="57">
        <v>4</v>
      </c>
      <c r="D9" s="32" t="s">
        <v>392</v>
      </c>
      <c r="E9" s="18" t="s">
        <v>292</v>
      </c>
      <c r="F9" s="18" t="s">
        <v>293</v>
      </c>
      <c r="G9" s="59" t="s">
        <v>152</v>
      </c>
      <c r="H9" s="59" t="s">
        <v>153</v>
      </c>
      <c r="I9" s="13"/>
      <c r="J9" s="14">
        <v>56.7</v>
      </c>
      <c r="K9" s="58">
        <v>35</v>
      </c>
      <c r="L9" s="58">
        <v>37</v>
      </c>
      <c r="M9" s="58">
        <v>39</v>
      </c>
      <c r="N9" s="52">
        <f>IF(J9="","",IF(MAXA(K9:M9)&lt;=0,0,MAXA(K9:M9)))</f>
        <v>39</v>
      </c>
      <c r="O9" s="58">
        <v>47</v>
      </c>
      <c r="P9" s="240">
        <v>50</v>
      </c>
      <c r="Q9" s="240">
        <v>52</v>
      </c>
      <c r="R9" s="52">
        <f t="shared" si="0"/>
        <v>52</v>
      </c>
      <c r="S9" s="54">
        <f>IF(J9="","",IF(OR(N9=0,R9=0),0,N9+R9))</f>
        <v>91</v>
      </c>
      <c r="T9" s="422">
        <v>45</v>
      </c>
      <c r="U9" s="422">
        <v>-47.5</v>
      </c>
      <c r="V9" s="422">
        <v>-47.5</v>
      </c>
      <c r="W9" s="415">
        <f t="shared" si="4"/>
        <v>45</v>
      </c>
      <c r="X9" s="414">
        <f t="shared" si="5"/>
        <v>97</v>
      </c>
      <c r="Y9" s="417">
        <f t="shared" si="3"/>
      </c>
      <c r="Z9" s="16" t="e">
        <f t="shared" si="1"/>
        <v>#REF!</v>
      </c>
      <c r="AA9" s="10" t="e">
        <f>IF(J9="","",IF(#REF!="H",IF(OR(I9="SEN",I9&lt;1995),VLOOKUP(J9,'[1]Feuil1'!$A$11:$G$29,6),IF(AND(I9&gt;1994,I9&lt;1998),VLOOKUP(J9,'[1]Feuil1'!$A$11:$G$29,5),IF(AND(I9&gt;1997,I9&lt;2000),VLOOKUP(J9,'[1]Feuil1'!$A$11:$G$29,4),IF(AND(I9&gt;1999,I9&lt;2002),VLOOKUP(J9,'[1]Feuil1'!$A$11:$G$29,3),VLOOKUP(J9,'[1]Feuil1'!$A$11:$G$29,2))))),IF(OR(I9="SEN",I9&lt;1995),VLOOKUP(J9,'[1]Feuil1'!$G$11:$L$25,6),IF(AND(I9&gt;1994,I9&lt;1998),VLOOKUP(J9,'[1]Feuil1'!$G$11:$L$25,5),IF(AND(I9&gt;1997,I9&lt;2000),VLOOKUP(J9,'[1]Feuil1'!$G$11:$L$25,4),IF(AND(I9&gt;1999,I9&lt;2002),VLOOKUP(J9,'[1]Feuil1'!$G$11:$L$25,3),VLOOKUP(J9,'[1]Feuil1'!$G$11:$L$25,2)))))))</f>
        <v>#REF!</v>
      </c>
      <c r="AB9" s="114" t="e">
        <f>IF(J9="","",IF(#REF!="H",10^(0.794358141*LOG(J9/174.393)^2)*S9,IF(#REF!="F",10^(0.89726074*LOG(J9/148.026)^2)*S9,"")))</f>
        <v>#REF!</v>
      </c>
      <c r="AC9" s="11"/>
      <c r="AD9" s="11" t="s">
        <v>1</v>
      </c>
      <c r="AE9" s="4" t="e">
        <f>S9-HLOOKUP(AA9,'[1]Feuil1'!$C$1:$BL$10,2,FALSE)</f>
        <v>#REF!</v>
      </c>
      <c r="AF9" s="4" t="e">
        <f>S9-HLOOKUP(AA9,'[1]Feuil1'!$C$1:$BL$10,3,FALSE)</f>
        <v>#REF!</v>
      </c>
      <c r="AG9" s="4" t="e">
        <f>S9-HLOOKUP(AA9,'[1]Feuil1'!$C$1:$BL$10,4,FALSE)</f>
        <v>#REF!</v>
      </c>
      <c r="AH9" s="4" t="e">
        <f>S9-HLOOKUP(AA9,'[1]Feuil1'!$C$1:$BL$10,5,FALSE)</f>
        <v>#REF!</v>
      </c>
      <c r="AI9" s="4" t="e">
        <f>S9-HLOOKUP(AA9,'[1]Feuil1'!$C$1:$BL$10,6,FALSE)</f>
        <v>#REF!</v>
      </c>
      <c r="AJ9" s="4" t="e">
        <f>S9-HLOOKUP(AA9,'[1]Feuil1'!$C$1:$BL$10,7,FALSE)</f>
        <v>#REF!</v>
      </c>
      <c r="AK9" s="4" t="e">
        <f>S9-HLOOKUP(AA9,'[1]Feuil1'!$C$1:$BL$10,8,FALSE)</f>
        <v>#REF!</v>
      </c>
      <c r="AL9" s="4" t="e">
        <f>S9-HLOOKUP(AA9,'[1]Feuil1'!$C$1:$BL$10,9,FALSE)</f>
        <v>#REF!</v>
      </c>
      <c r="AM9" s="45" t="e">
        <f>S9-HLOOKUP(AA9,'[1]Feuil1'!$C$1:$BL$10,10,FALSE)</f>
        <v>#REF!</v>
      </c>
      <c r="AT9" s="12" t="e">
        <f t="shared" si="2"/>
        <v>#REF!</v>
      </c>
    </row>
    <row r="10" spans="1:46" s="12" customFormat="1" ht="21">
      <c r="A10" s="455"/>
      <c r="B10" s="55"/>
      <c r="C10" s="57">
        <v>1</v>
      </c>
      <c r="D10" s="32" t="s">
        <v>391</v>
      </c>
      <c r="E10" s="18" t="s">
        <v>390</v>
      </c>
      <c r="F10" s="18" t="s">
        <v>148</v>
      </c>
      <c r="G10" s="59" t="s">
        <v>296</v>
      </c>
      <c r="H10" s="59" t="s">
        <v>389</v>
      </c>
      <c r="I10" s="13"/>
      <c r="J10" s="14">
        <v>57.9</v>
      </c>
      <c r="K10" s="241"/>
      <c r="L10" s="241"/>
      <c r="M10" s="241"/>
      <c r="N10" s="52"/>
      <c r="O10" s="58">
        <v>47</v>
      </c>
      <c r="P10" s="240">
        <v>49</v>
      </c>
      <c r="Q10" s="240">
        <v>-52</v>
      </c>
      <c r="R10" s="52">
        <f t="shared" si="0"/>
        <v>49</v>
      </c>
      <c r="S10" s="54"/>
      <c r="T10" s="422">
        <v>-60</v>
      </c>
      <c r="U10" s="422">
        <v>60</v>
      </c>
      <c r="V10" s="422">
        <v>62.5</v>
      </c>
      <c r="W10" s="415">
        <f t="shared" si="4"/>
        <v>62.5</v>
      </c>
      <c r="X10" s="414">
        <f t="shared" si="5"/>
        <v>111.5</v>
      </c>
      <c r="Y10" s="417">
        <f t="shared" si="3"/>
      </c>
      <c r="Z10" s="16" t="e">
        <f t="shared" si="1"/>
        <v>#REF!</v>
      </c>
      <c r="AA10" s="10" t="e">
        <f>IF(J10="","",IF(#REF!="H",IF(OR(I10="SEN",I10&lt;1995),VLOOKUP(J10,'[1]Feuil1'!$A$11:$G$29,6),IF(AND(I10&gt;1994,I10&lt;1998),VLOOKUP(J10,'[1]Feuil1'!$A$11:$G$29,5),IF(AND(I10&gt;1997,I10&lt;2000),VLOOKUP(J10,'[1]Feuil1'!$A$11:$G$29,4),IF(AND(I10&gt;1999,I10&lt;2002),VLOOKUP(J10,'[1]Feuil1'!$A$11:$G$29,3),VLOOKUP(J10,'[1]Feuil1'!$A$11:$G$29,2))))),IF(OR(I10="SEN",I10&lt;1995),VLOOKUP(J10,'[1]Feuil1'!$G$11:$L$25,6),IF(AND(I10&gt;1994,I10&lt;1998),VLOOKUP(J10,'[1]Feuil1'!$G$11:$L$25,5),IF(AND(I10&gt;1997,I10&lt;2000),VLOOKUP(J10,'[1]Feuil1'!$G$11:$L$25,4),IF(AND(I10&gt;1999,I10&lt;2002),VLOOKUP(J10,'[1]Feuil1'!$G$11:$L$25,3),VLOOKUP(J10,'[1]Feuil1'!$G$11:$L$25,2)))))))</f>
        <v>#REF!</v>
      </c>
      <c r="AB10" s="114" t="e">
        <f>IF(J10="","",IF(#REF!="H",10^(0.794358141*LOG(J10/174.393)^2)*S10,IF(#REF!="F",10^(0.89726074*LOG(J10/148.026)^2)*S10,"")))</f>
        <v>#REF!</v>
      </c>
      <c r="AC10" s="11"/>
      <c r="AD10" s="11" t="s">
        <v>1</v>
      </c>
      <c r="AE10" s="4" t="e">
        <f>S10-HLOOKUP(AA10,'[1]Feuil1'!$C$1:$BL$10,2,FALSE)</f>
        <v>#REF!</v>
      </c>
      <c r="AF10" s="4" t="e">
        <f>S10-HLOOKUP(AA10,'[1]Feuil1'!$C$1:$BL$10,3,FALSE)</f>
        <v>#REF!</v>
      </c>
      <c r="AG10" s="4" t="e">
        <f>S10-HLOOKUP(AA10,'[1]Feuil1'!$C$1:$BL$10,4,FALSE)</f>
        <v>#REF!</v>
      </c>
      <c r="AH10" s="4" t="e">
        <f>S10-HLOOKUP(AA10,'[1]Feuil1'!$C$1:$BL$10,5,FALSE)</f>
        <v>#REF!</v>
      </c>
      <c r="AI10" s="4" t="e">
        <f>S10-HLOOKUP(AA10,'[1]Feuil1'!$C$1:$BL$10,6,FALSE)</f>
        <v>#REF!</v>
      </c>
      <c r="AJ10" s="4" t="e">
        <f>S10-HLOOKUP(AA10,'[1]Feuil1'!$C$1:$BL$10,7,FALSE)</f>
        <v>#REF!</v>
      </c>
      <c r="AK10" s="4" t="e">
        <f>S10-HLOOKUP(AA10,'[1]Feuil1'!$C$1:$BL$10,8,FALSE)</f>
        <v>#REF!</v>
      </c>
      <c r="AL10" s="4" t="e">
        <f>S10-HLOOKUP(AA10,'[1]Feuil1'!$C$1:$BL$10,9,FALSE)</f>
        <v>#REF!</v>
      </c>
      <c r="AM10" s="45" t="e">
        <f>S10-HLOOKUP(AA10,'[1]Feuil1'!$C$1:$BL$10,10,FALSE)</f>
        <v>#REF!</v>
      </c>
      <c r="AT10" s="12" t="e">
        <f t="shared" si="2"/>
        <v>#REF!</v>
      </c>
    </row>
    <row r="11" spans="1:46" s="12" customFormat="1" ht="21.75" thickBot="1">
      <c r="A11" s="457"/>
      <c r="B11" s="116"/>
      <c r="C11" s="77">
        <v>2</v>
      </c>
      <c r="D11" s="78" t="s">
        <v>388</v>
      </c>
      <c r="E11" s="79" t="s">
        <v>132</v>
      </c>
      <c r="F11" s="79" t="s">
        <v>133</v>
      </c>
      <c r="G11" s="117" t="s">
        <v>152</v>
      </c>
      <c r="H11" s="117" t="s">
        <v>153</v>
      </c>
      <c r="I11" s="80"/>
      <c r="J11" s="81">
        <v>55.3</v>
      </c>
      <c r="K11" s="190"/>
      <c r="L11" s="190"/>
      <c r="M11" s="190"/>
      <c r="N11" s="82"/>
      <c r="O11" s="246">
        <v>45</v>
      </c>
      <c r="P11" s="247">
        <v>-50</v>
      </c>
      <c r="Q11" s="247">
        <v>50</v>
      </c>
      <c r="R11" s="82">
        <f t="shared" si="0"/>
        <v>50</v>
      </c>
      <c r="S11" s="118"/>
      <c r="T11" s="395">
        <v>50</v>
      </c>
      <c r="U11" s="395">
        <v>55</v>
      </c>
      <c r="V11" s="395">
        <v>-57.5</v>
      </c>
      <c r="W11" s="411">
        <f t="shared" si="4"/>
        <v>55</v>
      </c>
      <c r="X11" s="410">
        <f t="shared" si="5"/>
        <v>105</v>
      </c>
      <c r="Y11" s="421">
        <f t="shared" si="3"/>
      </c>
      <c r="Z11" s="119" t="e">
        <f t="shared" si="1"/>
        <v>#REF!</v>
      </c>
      <c r="AA11" s="83" t="e">
        <f>IF(J11="","",IF(#REF!="H",IF(OR(I11="SEN",I11&lt;1995),VLOOKUP(J11,'[1]Feuil1'!$A$11:$G$29,6),IF(AND(I11&gt;1994,I11&lt;1998),VLOOKUP(J11,'[1]Feuil1'!$A$11:$G$29,5),IF(AND(I11&gt;1997,I11&lt;2000),VLOOKUP(J11,'[1]Feuil1'!$A$11:$G$29,4),IF(AND(I11&gt;1999,I11&lt;2002),VLOOKUP(J11,'[1]Feuil1'!$A$11:$G$29,3),VLOOKUP(J11,'[1]Feuil1'!$A$11:$G$29,2))))),IF(OR(I11="SEN",I11&lt;1995),VLOOKUP(J11,'[1]Feuil1'!$G$11:$L$25,6),IF(AND(I11&gt;1994,I11&lt;1998),VLOOKUP(J11,'[1]Feuil1'!$G$11:$L$25,5),IF(AND(I11&gt;1997,I11&lt;2000),VLOOKUP(J11,'[1]Feuil1'!$G$11:$L$25,4),IF(AND(I11&gt;1999,I11&lt;2002),VLOOKUP(J11,'[1]Feuil1'!$G$11:$L$25,3),VLOOKUP(J11,'[1]Feuil1'!$G$11:$L$25,2)))))))</f>
        <v>#REF!</v>
      </c>
      <c r="AB11" s="120" t="e">
        <f>IF(J11="","",IF(#REF!="H",10^(0.794358141*LOG(J11/174.393)^2)*S11,IF(#REF!="F",10^(0.89726074*LOG(J11/148.026)^2)*S11,"")))</f>
        <v>#REF!</v>
      </c>
      <c r="AC11" s="11"/>
      <c r="AD11" s="11" t="s">
        <v>1</v>
      </c>
      <c r="AE11" s="4" t="e">
        <f>S11-HLOOKUP(AA11,'[1]Feuil1'!$C$1:$BL$10,2,FALSE)</f>
        <v>#REF!</v>
      </c>
      <c r="AF11" s="4" t="e">
        <f>S11-HLOOKUP(AA11,'[1]Feuil1'!$C$1:$BL$10,3,FALSE)</f>
        <v>#REF!</v>
      </c>
      <c r="AG11" s="4" t="e">
        <f>S11-HLOOKUP(AA11,'[1]Feuil1'!$C$1:$BL$10,4,FALSE)</f>
        <v>#REF!</v>
      </c>
      <c r="AH11" s="4" t="e">
        <f>S11-HLOOKUP(AA11,'[1]Feuil1'!$C$1:$BL$10,5,FALSE)</f>
        <v>#REF!</v>
      </c>
      <c r="AI11" s="4" t="e">
        <f>S11-HLOOKUP(AA11,'[1]Feuil1'!$C$1:$BL$10,6,FALSE)</f>
        <v>#REF!</v>
      </c>
      <c r="AJ11" s="4" t="e">
        <f>S11-HLOOKUP(AA11,'[1]Feuil1'!$C$1:$BL$10,7,FALSE)</f>
        <v>#REF!</v>
      </c>
      <c r="AK11" s="4" t="e">
        <f>S11-HLOOKUP(AA11,'[1]Feuil1'!$C$1:$BL$10,8,FALSE)</f>
        <v>#REF!</v>
      </c>
      <c r="AL11" s="4" t="e">
        <f>S11-HLOOKUP(AA11,'[1]Feuil1'!$C$1:$BL$10,9,FALSE)</f>
        <v>#REF!</v>
      </c>
      <c r="AM11" s="45" t="e">
        <f>S11-HLOOKUP(AA11,'[1]Feuil1'!$C$1:$BL$10,10,FALSE)</f>
        <v>#REF!</v>
      </c>
      <c r="AT11" s="12" t="e">
        <f t="shared" si="2"/>
        <v>#REF!</v>
      </c>
    </row>
    <row r="12" spans="1:46" s="12" customFormat="1" ht="21">
      <c r="A12" s="455" t="s">
        <v>387</v>
      </c>
      <c r="B12" s="55">
        <v>1</v>
      </c>
      <c r="C12" s="57"/>
      <c r="D12" s="32" t="s">
        <v>157</v>
      </c>
      <c r="E12" s="18" t="s">
        <v>158</v>
      </c>
      <c r="F12" s="18" t="s">
        <v>302</v>
      </c>
      <c r="G12" s="59" t="s">
        <v>159</v>
      </c>
      <c r="H12" s="59" t="s">
        <v>160</v>
      </c>
      <c r="I12" s="13"/>
      <c r="J12" s="14">
        <v>62.9</v>
      </c>
      <c r="K12" s="58">
        <v>35</v>
      </c>
      <c r="L12" s="58">
        <v>-40</v>
      </c>
      <c r="M12" s="58">
        <v>40</v>
      </c>
      <c r="N12" s="52">
        <f>IF(J12="","",IF(MAXA(K12:M12)&lt;=0,0,MAXA(K12:M12)))</f>
        <v>40</v>
      </c>
      <c r="O12" s="58">
        <v>58</v>
      </c>
      <c r="P12" s="240">
        <v>60</v>
      </c>
      <c r="Q12" s="240">
        <v>-62</v>
      </c>
      <c r="R12" s="52">
        <f t="shared" si="0"/>
        <v>60</v>
      </c>
      <c r="S12" s="54">
        <f>IF(J12="","",IF(OR(N12=0,R12=0),0,N12+R12))</f>
        <v>100</v>
      </c>
      <c r="T12" s="420">
        <v>-42.5</v>
      </c>
      <c r="U12" s="420">
        <v>-42.5</v>
      </c>
      <c r="V12" s="420">
        <v>-42.5</v>
      </c>
      <c r="W12" s="419">
        <f t="shared" si="4"/>
        <v>0</v>
      </c>
      <c r="X12" s="418">
        <f t="shared" si="5"/>
        <v>0</v>
      </c>
      <c r="Y12" s="417">
        <f t="shared" si="3"/>
      </c>
      <c r="Z12" s="16" t="e">
        <f t="shared" si="1"/>
        <v>#REF!</v>
      </c>
      <c r="AA12" s="10" t="e">
        <f>IF(J12="","",IF(#REF!="H",IF(OR(I12="SEN",I12&lt;1995),VLOOKUP(J12,'[1]Feuil1'!$A$11:$G$29,6),IF(AND(I12&gt;1994,I12&lt;1998),VLOOKUP(J12,'[1]Feuil1'!$A$11:$G$29,5),IF(AND(I12&gt;1997,I12&lt;2000),VLOOKUP(J12,'[1]Feuil1'!$A$11:$G$29,4),IF(AND(I12&gt;1999,I12&lt;2002),VLOOKUP(J12,'[1]Feuil1'!$A$11:$G$29,3),VLOOKUP(J12,'[1]Feuil1'!$A$11:$G$29,2))))),IF(OR(I12="SEN",I12&lt;1995),VLOOKUP(J12,'[1]Feuil1'!$G$11:$L$25,6),IF(AND(I12&gt;1994,I12&lt;1998),VLOOKUP(J12,'[1]Feuil1'!$G$11:$L$25,5),IF(AND(I12&gt;1997,I12&lt;2000),VLOOKUP(J12,'[1]Feuil1'!$G$11:$L$25,4),IF(AND(I12&gt;1999,I12&lt;2002),VLOOKUP(J12,'[1]Feuil1'!$G$11:$L$25,3),VLOOKUP(J12,'[1]Feuil1'!$G$11:$L$25,2)))))))</f>
        <v>#REF!</v>
      </c>
      <c r="AB12" s="114" t="e">
        <f>IF(J12="","",IF(#REF!="H",10^(0.794358141*LOG(J12/174.393)^2)*S12,IF(#REF!="F",10^(0.89726074*LOG(J12/148.026)^2)*S12,"")))</f>
        <v>#REF!</v>
      </c>
      <c r="AC12" s="11"/>
      <c r="AD12" s="11" t="s">
        <v>1</v>
      </c>
      <c r="AE12" s="4" t="e">
        <f>S12-HLOOKUP(AA12,'[1]Feuil1'!$C$1:$BL$10,2,FALSE)</f>
        <v>#REF!</v>
      </c>
      <c r="AF12" s="4" t="e">
        <f>S12-HLOOKUP(AA12,'[1]Feuil1'!$C$1:$BL$10,3,FALSE)</f>
        <v>#REF!</v>
      </c>
      <c r="AG12" s="4" t="e">
        <f>S12-HLOOKUP(AA12,'[1]Feuil1'!$C$1:$BL$10,4,FALSE)</f>
        <v>#REF!</v>
      </c>
      <c r="AH12" s="4" t="e">
        <f>S12-HLOOKUP(AA12,'[1]Feuil1'!$C$1:$BL$10,5,FALSE)</f>
        <v>#REF!</v>
      </c>
      <c r="AI12" s="4" t="e">
        <f>S12-HLOOKUP(AA12,'[1]Feuil1'!$C$1:$BL$10,6,FALSE)</f>
        <v>#REF!</v>
      </c>
      <c r="AJ12" s="4" t="e">
        <f>S12-HLOOKUP(AA12,'[1]Feuil1'!$C$1:$BL$10,7,FALSE)</f>
        <v>#REF!</v>
      </c>
      <c r="AK12" s="4" t="e">
        <f>S12-HLOOKUP(AA12,'[1]Feuil1'!$C$1:$BL$10,8,FALSE)</f>
        <v>#REF!</v>
      </c>
      <c r="AL12" s="4" t="e">
        <f>S12-HLOOKUP(AA12,'[1]Feuil1'!$C$1:$BL$10,9,FALSE)</f>
        <v>#REF!</v>
      </c>
      <c r="AM12" s="45" t="e">
        <f>S12-HLOOKUP(AA12,'[1]Feuil1'!$C$1:$BL$10,10,FALSE)</f>
        <v>#REF!</v>
      </c>
      <c r="AT12" s="12" t="e">
        <f t="shared" si="2"/>
        <v>#REF!</v>
      </c>
    </row>
    <row r="13" spans="1:46" s="12" customFormat="1" ht="21">
      <c r="A13" s="455"/>
      <c r="B13" s="85"/>
      <c r="C13" s="86">
        <v>2</v>
      </c>
      <c r="D13" s="199" t="s">
        <v>386</v>
      </c>
      <c r="E13" s="200" t="s">
        <v>385</v>
      </c>
      <c r="F13" s="200" t="s">
        <v>384</v>
      </c>
      <c r="G13" s="59" t="s">
        <v>152</v>
      </c>
      <c r="H13" s="59" t="s">
        <v>153</v>
      </c>
      <c r="I13" s="87"/>
      <c r="J13" s="88">
        <v>62.8</v>
      </c>
      <c r="K13" s="201"/>
      <c r="L13" s="201"/>
      <c r="M13" s="201"/>
      <c r="N13" s="51">
        <f>IF(I13="","",IF(MAXA(K13:M13)&lt;=0,0,MAXA(K13:M13)))</f>
      </c>
      <c r="O13" s="89">
        <v>45</v>
      </c>
      <c r="P13" s="239">
        <v>-50</v>
      </c>
      <c r="Q13" s="239">
        <v>-50</v>
      </c>
      <c r="R13" s="52">
        <f t="shared" si="0"/>
        <v>45</v>
      </c>
      <c r="S13" s="53">
        <f>IF(I13="","",IF(OR(N13=0,R13=0),0,N13+R13))</f>
      </c>
      <c r="T13" s="416">
        <v>50</v>
      </c>
      <c r="U13" s="416">
        <v>-52.5</v>
      </c>
      <c r="V13" s="416">
        <v>-52.5</v>
      </c>
      <c r="W13" s="415">
        <f t="shared" si="4"/>
        <v>50</v>
      </c>
      <c r="X13" s="414">
        <f t="shared" si="5"/>
        <v>95</v>
      </c>
      <c r="Y13" s="413">
        <f t="shared" si="3"/>
      </c>
      <c r="Z13" s="47" t="e">
        <f t="shared" si="1"/>
        <v>#VALUE!</v>
      </c>
      <c r="AA13" s="48" t="e">
        <f>IF(J13="","",IF(#REF!="H",IF(OR(I13="SEN",I13&lt;1995),VLOOKUP(J13,'[1]Feuil1'!$A$11:$G$29,6),IF(AND(I13&gt;1994,I13&lt;1998),VLOOKUP(J13,'[1]Feuil1'!$A$11:$G$29,5),IF(AND(I13&gt;1997,I13&lt;2000),VLOOKUP(J13,'[1]Feuil1'!$A$11:$G$29,4),IF(AND(I13&gt;1999,I13&lt;2002),VLOOKUP(J13,'[1]Feuil1'!$A$11:$G$29,3),VLOOKUP(J13,'[1]Feuil1'!$A$11:$G$29,2))))),IF(OR(I13="SEN",I13&lt;1995),VLOOKUP(J13,'[1]Feuil1'!$G$11:$L$25,6),IF(AND(I13&gt;1994,I13&lt;1998),VLOOKUP(J13,'[1]Feuil1'!$G$11:$L$25,5),IF(AND(I13&gt;1997,I13&lt;2000),VLOOKUP(J13,'[1]Feuil1'!$G$11:$L$25,4),IF(AND(I13&gt;1999,I13&lt;2002),VLOOKUP(J13,'[1]Feuil1'!$G$11:$L$25,3),VLOOKUP(J13,'[1]Feuil1'!$G$11:$L$25,2)))))))</f>
        <v>#REF!</v>
      </c>
      <c r="AB13" s="114" t="e">
        <f>IF(J13="","",IF(#REF!="H",10^(0.794358141*LOG(J13/174.393)^2)*S13,IF(#REF!="F",10^(0.89726074*LOG(J13/148.026)^2)*S13,"")))</f>
        <v>#REF!</v>
      </c>
      <c r="AC13" s="11"/>
      <c r="AD13" s="11" t="s">
        <v>1</v>
      </c>
      <c r="AE13" s="4" t="e">
        <f>S13-HLOOKUP(AA13,'[1]Feuil1'!$C$1:$BL$10,2,FALSE)</f>
        <v>#VALUE!</v>
      </c>
      <c r="AF13" s="4" t="e">
        <f>S13-HLOOKUP(AA13,'[1]Feuil1'!$C$1:$BL$10,3,FALSE)</f>
        <v>#VALUE!</v>
      </c>
      <c r="AG13" s="4" t="e">
        <f>S13-HLOOKUP(AA13,'[1]Feuil1'!$C$1:$BL$10,4,FALSE)</f>
        <v>#VALUE!</v>
      </c>
      <c r="AH13" s="4" t="e">
        <f>S13-HLOOKUP(AA13,'[1]Feuil1'!$C$1:$BL$10,5,FALSE)</f>
        <v>#VALUE!</v>
      </c>
      <c r="AI13" s="4" t="e">
        <f>S13-HLOOKUP(AA13,'[1]Feuil1'!$C$1:$BL$10,6,FALSE)</f>
        <v>#VALUE!</v>
      </c>
      <c r="AJ13" s="4" t="e">
        <f>S13-HLOOKUP(AA13,'[1]Feuil1'!$C$1:$BL$10,7,FALSE)</f>
        <v>#VALUE!</v>
      </c>
      <c r="AK13" s="4" t="e">
        <f>S13-HLOOKUP(AA13,'[1]Feuil1'!$C$1:$BL$10,8,FALSE)</f>
        <v>#VALUE!</v>
      </c>
      <c r="AL13" s="4" t="e">
        <f>S13-HLOOKUP(AA13,'[1]Feuil1'!$C$1:$BL$10,9,FALSE)</f>
        <v>#VALUE!</v>
      </c>
      <c r="AM13" s="45" t="e">
        <f>S13-HLOOKUP(AA13,'[1]Feuil1'!$C$1:$BL$10,10,FALSE)</f>
        <v>#VALUE!</v>
      </c>
      <c r="AT13" s="12" t="e">
        <f t="shared" si="2"/>
        <v>#VALUE!</v>
      </c>
    </row>
    <row r="14" spans="1:46" s="12" customFormat="1" ht="21.75" thickBot="1">
      <c r="A14" s="456"/>
      <c r="B14" s="90"/>
      <c r="C14" s="91">
        <v>1</v>
      </c>
      <c r="D14" s="92" t="s">
        <v>383</v>
      </c>
      <c r="E14" s="93" t="s">
        <v>161</v>
      </c>
      <c r="F14" s="93" t="s">
        <v>162</v>
      </c>
      <c r="G14" s="94" t="s">
        <v>150</v>
      </c>
      <c r="H14" s="94" t="s">
        <v>151</v>
      </c>
      <c r="I14" s="95"/>
      <c r="J14" s="96">
        <v>59.4</v>
      </c>
      <c r="K14" s="103"/>
      <c r="L14" s="103"/>
      <c r="M14" s="103"/>
      <c r="N14" s="97">
        <f>IF(I14="","",IF(MAXA(K14:M14)&lt;=0,0,MAXA(K14:M14)))</f>
      </c>
      <c r="O14" s="127">
        <v>43</v>
      </c>
      <c r="P14" s="236">
        <v>45</v>
      </c>
      <c r="Q14" s="236">
        <v>50</v>
      </c>
      <c r="R14" s="97">
        <f t="shared" si="0"/>
        <v>50</v>
      </c>
      <c r="S14" s="99">
        <f>IF(I14="","",IF(OR(N14=0,R14=0),0,N14+R14))</f>
      </c>
      <c r="T14" s="412">
        <v>50</v>
      </c>
      <c r="U14" s="412">
        <v>-52.5</v>
      </c>
      <c r="V14" s="412">
        <v>-52.5</v>
      </c>
      <c r="W14" s="411">
        <f t="shared" si="4"/>
        <v>50</v>
      </c>
      <c r="X14" s="410">
        <f t="shared" si="5"/>
        <v>100</v>
      </c>
      <c r="Y14" s="409">
        <f t="shared" si="3"/>
      </c>
      <c r="Z14" s="100" t="e">
        <f t="shared" si="1"/>
        <v>#VALUE!</v>
      </c>
      <c r="AA14" s="101" t="e">
        <f>IF(J14="","",IF(#REF!="H",IF(OR(I14="SEN",I14&lt;1995),VLOOKUP(J14,'[1]Feuil1'!$A$11:$G$29,6),IF(AND(I14&gt;1994,I14&lt;1998),VLOOKUP(J14,'[1]Feuil1'!$A$11:$G$29,5),IF(AND(I14&gt;1997,I14&lt;2000),VLOOKUP(J14,'[1]Feuil1'!$A$11:$G$29,4),IF(AND(I14&gt;1999,I14&lt;2002),VLOOKUP(J14,'[1]Feuil1'!$A$11:$G$29,3),VLOOKUP(J14,'[1]Feuil1'!$A$11:$G$29,2))))),IF(OR(I14="SEN",I14&lt;1995),VLOOKUP(J14,'[1]Feuil1'!$G$11:$L$25,6),IF(AND(I14&gt;1994,I14&lt;1998),VLOOKUP(J14,'[1]Feuil1'!$G$11:$L$25,5),IF(AND(I14&gt;1997,I14&lt;2000),VLOOKUP(J14,'[1]Feuil1'!$G$11:$L$25,4),IF(AND(I14&gt;1999,I14&lt;2002),VLOOKUP(J14,'[1]Feuil1'!$G$11:$L$25,3),VLOOKUP(J14,'[1]Feuil1'!$G$11:$L$25,2)))))))</f>
        <v>#REF!</v>
      </c>
      <c r="AB14" s="115" t="e">
        <f>IF(J14="","",IF(#REF!="H",10^(0.794358141*LOG(J14/174.393)^2)*S14,IF(#REF!="F",10^(0.89726074*LOG(J14/148.026)^2)*S14,"")))</f>
        <v>#REF!</v>
      </c>
      <c r="AC14" s="11"/>
      <c r="AD14" s="11" t="s">
        <v>1</v>
      </c>
      <c r="AE14" s="4" t="e">
        <f>S14-HLOOKUP(AA14,'[1]Feuil1'!$C$1:$BL$10,2,FALSE)</f>
        <v>#VALUE!</v>
      </c>
      <c r="AF14" s="4" t="e">
        <f>S14-HLOOKUP(AA14,'[1]Feuil1'!$C$1:$BL$10,3,FALSE)</f>
        <v>#VALUE!</v>
      </c>
      <c r="AG14" s="4" t="e">
        <f>S14-HLOOKUP(AA14,'[1]Feuil1'!$C$1:$BL$10,4,FALSE)</f>
        <v>#VALUE!</v>
      </c>
      <c r="AH14" s="4" t="e">
        <f>S14-HLOOKUP(AA14,'[1]Feuil1'!$C$1:$BL$10,5,FALSE)</f>
        <v>#VALUE!</v>
      </c>
      <c r="AI14" s="4" t="e">
        <f>S14-HLOOKUP(AA14,'[1]Feuil1'!$C$1:$BL$10,6,FALSE)</f>
        <v>#VALUE!</v>
      </c>
      <c r="AJ14" s="4" t="e">
        <f>S14-HLOOKUP(AA14,'[1]Feuil1'!$C$1:$BL$10,7,FALSE)</f>
        <v>#VALUE!</v>
      </c>
      <c r="AK14" s="4" t="e">
        <f>S14-HLOOKUP(AA14,'[1]Feuil1'!$C$1:$BL$10,8,FALSE)</f>
        <v>#VALUE!</v>
      </c>
      <c r="AL14" s="4" t="e">
        <f>S14-HLOOKUP(AA14,'[1]Feuil1'!$C$1:$BL$10,9,FALSE)</f>
        <v>#VALUE!</v>
      </c>
      <c r="AM14" s="45" t="e">
        <f>S14-HLOOKUP(AA14,'[1]Feuil1'!$C$1:$BL$10,10,FALSE)</f>
        <v>#VALUE!</v>
      </c>
      <c r="AT14" s="12" t="e">
        <f t="shared" si="2"/>
        <v>#VALUE!</v>
      </c>
    </row>
    <row r="15" spans="1:46" s="12" customFormat="1" ht="22.5" thickBot="1" thickTop="1">
      <c r="A15" s="408" t="s">
        <v>382</v>
      </c>
      <c r="B15" s="407"/>
      <c r="C15" s="406">
        <v>1</v>
      </c>
      <c r="D15" s="405" t="s">
        <v>381</v>
      </c>
      <c r="E15" s="404" t="s">
        <v>117</v>
      </c>
      <c r="F15" s="404" t="s">
        <v>118</v>
      </c>
      <c r="G15" s="404" t="s">
        <v>152</v>
      </c>
      <c r="H15" s="404" t="s">
        <v>153</v>
      </c>
      <c r="I15" s="403"/>
      <c r="J15" s="402">
        <v>63.9</v>
      </c>
      <c r="K15" s="401"/>
      <c r="L15" s="401"/>
      <c r="M15" s="401"/>
      <c r="N15" s="400">
        <f>IF(I15="","",IF(MAXA(K15:M15)&lt;=0,0,MAXA(K15:M15)))</f>
      </c>
      <c r="O15" s="399">
        <v>52</v>
      </c>
      <c r="P15" s="398">
        <v>55</v>
      </c>
      <c r="Q15" s="398">
        <v>-58</v>
      </c>
      <c r="R15" s="397">
        <f t="shared" si="0"/>
        <v>55</v>
      </c>
      <c r="S15" s="396">
        <f>IF(I15="","",IF(OR(N15=0,R15=0),0,N15+R15))</f>
      </c>
      <c r="T15" s="395">
        <v>62.5</v>
      </c>
      <c r="U15" s="395">
        <v>-65</v>
      </c>
      <c r="V15" s="394"/>
      <c r="W15" s="393">
        <f t="shared" si="4"/>
        <v>62.5</v>
      </c>
      <c r="X15" s="392">
        <f t="shared" si="5"/>
        <v>117.5</v>
      </c>
      <c r="Y15" s="391">
        <f t="shared" si="3"/>
      </c>
      <c r="Z15" s="124" t="e">
        <f t="shared" si="1"/>
        <v>#VALUE!</v>
      </c>
      <c r="AA15" s="49" t="e">
        <f>IF(J15="","",IF(#REF!="H",IF(OR(I15="SEN",I15&lt;1995),VLOOKUP(J15,'[1]Feuil1'!$A$11:$G$29,6),IF(AND(I15&gt;1994,I15&lt;1998),VLOOKUP(J15,'[1]Feuil1'!$A$11:$G$29,5),IF(AND(I15&gt;1997,I15&lt;2000),VLOOKUP(J15,'[1]Feuil1'!$A$11:$G$29,4),IF(AND(I15&gt;1999,I15&lt;2002),VLOOKUP(J15,'[1]Feuil1'!$A$11:$G$29,3),VLOOKUP(J15,'[1]Feuil1'!$A$11:$G$29,2))))),IF(OR(I15="SEN",I15&lt;1995),VLOOKUP(J15,'[1]Feuil1'!$G$11:$L$25,6),IF(AND(I15&gt;1994,I15&lt;1998),VLOOKUP(J15,'[1]Feuil1'!$G$11:$L$25,5),IF(AND(I15&gt;1997,I15&lt;2000),VLOOKUP(J15,'[1]Feuil1'!$G$11:$L$25,4),IF(AND(I15&gt;1999,I15&lt;2002),VLOOKUP(J15,'[1]Feuil1'!$G$11:$L$25,3),VLOOKUP(J15,'[1]Feuil1'!$G$11:$L$25,2)))))))</f>
        <v>#REF!</v>
      </c>
      <c r="AB15" s="125" t="e">
        <f>IF(J15="","",IF(#REF!="H",10^(0.794358141*LOG(J15/174.393)^2)*S15,IF(#REF!="F",10^(0.89726074*LOG(J15/148.026)^2)*S15,"")))</f>
        <v>#REF!</v>
      </c>
      <c r="AC15" s="11"/>
      <c r="AD15" s="11" t="s">
        <v>1</v>
      </c>
      <c r="AE15" s="4" t="e">
        <f>S15-HLOOKUP(AA15,'[1]Feuil1'!$C$1:$BL$10,2,FALSE)</f>
        <v>#VALUE!</v>
      </c>
      <c r="AF15" s="4" t="e">
        <f>S15-HLOOKUP(AA15,'[1]Feuil1'!$C$1:$BL$10,3,FALSE)</f>
        <v>#VALUE!</v>
      </c>
      <c r="AG15" s="4" t="e">
        <f>S15-HLOOKUP(AA15,'[1]Feuil1'!$C$1:$BL$10,4,FALSE)</f>
        <v>#VALUE!</v>
      </c>
      <c r="AH15" s="4" t="e">
        <f>S15-HLOOKUP(AA15,'[1]Feuil1'!$C$1:$BL$10,5,FALSE)</f>
        <v>#VALUE!</v>
      </c>
      <c r="AI15" s="4" t="e">
        <f>S15-HLOOKUP(AA15,'[1]Feuil1'!$C$1:$BL$10,6,FALSE)</f>
        <v>#VALUE!</v>
      </c>
      <c r="AJ15" s="4" t="e">
        <f>S15-HLOOKUP(AA15,'[1]Feuil1'!$C$1:$BL$10,7,FALSE)</f>
        <v>#VALUE!</v>
      </c>
      <c r="AK15" s="4" t="e">
        <f>S15-HLOOKUP(AA15,'[1]Feuil1'!$C$1:$BL$10,8,FALSE)</f>
        <v>#VALUE!</v>
      </c>
      <c r="AL15" s="4" t="e">
        <f>S15-HLOOKUP(AA15,'[1]Feuil1'!$C$1:$BL$10,9,FALSE)</f>
        <v>#VALUE!</v>
      </c>
      <c r="AM15" s="45" t="e">
        <f>S15-HLOOKUP(AA15,'[1]Feuil1'!$C$1:$BL$10,10,FALSE)</f>
        <v>#VALUE!</v>
      </c>
      <c r="AT15" s="12" t="e">
        <f t="shared" si="2"/>
        <v>#VALUE!</v>
      </c>
    </row>
    <row r="16" spans="2:27" s="12" customFormat="1" ht="12.75">
      <c r="B16" s="19"/>
      <c r="C16" s="20"/>
      <c r="D16" s="19"/>
      <c r="O16" s="22"/>
      <c r="Z16" s="22"/>
      <c r="AA16" s="21"/>
    </row>
    <row r="17" spans="2:27" s="12" customFormat="1" ht="12.75">
      <c r="B17" s="19"/>
      <c r="C17" s="20"/>
      <c r="D17" s="19"/>
      <c r="O17" s="22"/>
      <c r="Z17" s="22"/>
      <c r="AA17" s="21"/>
    </row>
    <row r="18" spans="2:27" s="12" customFormat="1" ht="12.75">
      <c r="B18" s="19"/>
      <c r="C18" s="20"/>
      <c r="D18" s="19"/>
      <c r="O18" s="22"/>
      <c r="Z18" s="22"/>
      <c r="AA18" s="21"/>
    </row>
    <row r="19" spans="2:27" s="12" customFormat="1" ht="12.75">
      <c r="B19" s="19"/>
      <c r="C19" s="20"/>
      <c r="D19" s="19"/>
      <c r="O19" s="22"/>
      <c r="Z19" s="22"/>
      <c r="AA19" s="21"/>
    </row>
    <row r="20" spans="2:27" s="12" customFormat="1" ht="12.75">
      <c r="B20" s="19"/>
      <c r="C20" s="20"/>
      <c r="D20" s="19"/>
      <c r="O20" s="22"/>
      <c r="Z20" s="22"/>
      <c r="AA20" s="21"/>
    </row>
    <row r="21" spans="2:27" s="12" customFormat="1" ht="12.75">
      <c r="B21" s="19"/>
      <c r="C21" s="20"/>
      <c r="D21" s="19"/>
      <c r="O21" s="22"/>
      <c r="Z21" s="22"/>
      <c r="AA21" s="21"/>
    </row>
    <row r="22" spans="2:27" s="12" customFormat="1" ht="12.75">
      <c r="B22" s="19"/>
      <c r="C22" s="20"/>
      <c r="D22" s="19"/>
      <c r="O22" s="22"/>
      <c r="Z22" s="22"/>
      <c r="AA22" s="21"/>
    </row>
    <row r="23" spans="2:27" s="12" customFormat="1" ht="12.75">
      <c r="B23" s="19"/>
      <c r="C23" s="20"/>
      <c r="D23" s="19"/>
      <c r="O23" s="22"/>
      <c r="Z23" s="22"/>
      <c r="AA23" s="21"/>
    </row>
    <row r="24" spans="2:27" s="12" customFormat="1" ht="12.75">
      <c r="B24" s="19"/>
      <c r="C24" s="20"/>
      <c r="D24" s="19"/>
      <c r="O24" s="22"/>
      <c r="Z24" s="22"/>
      <c r="AA24" s="21"/>
    </row>
    <row r="25" spans="2:27" s="12" customFormat="1" ht="12.75">
      <c r="B25" s="19"/>
      <c r="C25" s="20"/>
      <c r="D25" s="19"/>
      <c r="O25" s="22"/>
      <c r="Z25" s="22"/>
      <c r="AA25" s="21"/>
    </row>
    <row r="26" spans="2:27" s="12" customFormat="1" ht="12.75">
      <c r="B26" s="19"/>
      <c r="C26" s="20"/>
      <c r="D26" s="19"/>
      <c r="O26" s="22"/>
      <c r="Z26" s="22"/>
      <c r="AA26" s="21"/>
    </row>
    <row r="27" spans="2:27" s="12" customFormat="1" ht="12.75">
      <c r="B27" s="19"/>
      <c r="C27" s="20"/>
      <c r="D27" s="19"/>
      <c r="O27" s="22"/>
      <c r="Z27" s="22"/>
      <c r="AA27" s="21"/>
    </row>
    <row r="28" spans="2:27" s="12" customFormat="1" ht="12.75">
      <c r="B28" s="19"/>
      <c r="C28" s="20"/>
      <c r="D28" s="19"/>
      <c r="O28" s="22"/>
      <c r="Z28" s="22"/>
      <c r="AA28" s="21"/>
    </row>
    <row r="29" spans="2:27" s="12" customFormat="1" ht="12.75">
      <c r="B29" s="19"/>
      <c r="C29" s="20"/>
      <c r="D29" s="19"/>
      <c r="O29" s="22"/>
      <c r="Z29" s="22"/>
      <c r="AA29" s="21"/>
    </row>
    <row r="30" spans="2:27" s="12" customFormat="1" ht="12.75">
      <c r="B30" s="19"/>
      <c r="C30" s="20"/>
      <c r="D30" s="19"/>
      <c r="O30" s="22"/>
      <c r="Z30" s="22"/>
      <c r="AA30" s="21"/>
    </row>
    <row r="31" spans="2:27" s="12" customFormat="1" ht="12.75">
      <c r="B31" s="19"/>
      <c r="C31" s="20"/>
      <c r="D31" s="19"/>
      <c r="O31" s="22"/>
      <c r="Z31" s="22"/>
      <c r="AA31" s="21"/>
    </row>
    <row r="32" spans="2:27" s="12" customFormat="1" ht="12.75">
      <c r="B32" s="19"/>
      <c r="C32" s="20"/>
      <c r="D32" s="19"/>
      <c r="O32" s="22"/>
      <c r="Z32" s="22"/>
      <c r="AA32" s="21"/>
    </row>
    <row r="33" spans="2:27" s="12" customFormat="1" ht="12.75">
      <c r="B33" s="19"/>
      <c r="C33" s="20"/>
      <c r="D33" s="19"/>
      <c r="O33" s="22"/>
      <c r="Z33" s="22"/>
      <c r="AA33" s="21"/>
    </row>
    <row r="34" spans="2:27" s="12" customFormat="1" ht="12.75">
      <c r="B34" s="19"/>
      <c r="C34" s="20"/>
      <c r="D34" s="19"/>
      <c r="O34" s="22"/>
      <c r="Z34" s="22"/>
      <c r="AA34" s="21"/>
    </row>
    <row r="35" spans="2:27" s="12" customFormat="1" ht="12.75">
      <c r="B35" s="19"/>
      <c r="C35" s="20"/>
      <c r="D35" s="19"/>
      <c r="O35" s="22"/>
      <c r="Z35" s="22"/>
      <c r="AA35" s="21"/>
    </row>
    <row r="36" spans="2:27" s="12" customFormat="1" ht="12.75">
      <c r="B36" s="19"/>
      <c r="C36" s="20"/>
      <c r="D36" s="19"/>
      <c r="O36" s="22"/>
      <c r="Z36" s="22"/>
      <c r="AA36" s="21"/>
    </row>
    <row r="37" spans="2:27" s="12" customFormat="1" ht="12.75">
      <c r="B37" s="19"/>
      <c r="C37" s="20"/>
      <c r="D37" s="19"/>
      <c r="O37" s="22"/>
      <c r="Z37" s="22"/>
      <c r="AA37" s="21"/>
    </row>
    <row r="38" spans="2:27" s="12" customFormat="1" ht="12.75">
      <c r="B38" s="19"/>
      <c r="C38" s="20"/>
      <c r="D38" s="19"/>
      <c r="O38" s="22"/>
      <c r="Z38" s="22"/>
      <c r="AA38" s="21"/>
    </row>
    <row r="39" spans="2:27" s="12" customFormat="1" ht="12.75">
      <c r="B39" s="19"/>
      <c r="C39" s="20"/>
      <c r="D39" s="19"/>
      <c r="O39" s="22"/>
      <c r="Z39" s="22"/>
      <c r="AA39" s="21"/>
    </row>
    <row r="40" spans="2:27" s="12" customFormat="1" ht="12.75">
      <c r="B40" s="19"/>
      <c r="C40" s="20"/>
      <c r="D40" s="19"/>
      <c r="O40" s="22"/>
      <c r="Z40" s="22"/>
      <c r="AA40" s="21"/>
    </row>
    <row r="41" spans="2:27" s="12" customFormat="1" ht="12.75">
      <c r="B41" s="19"/>
      <c r="C41" s="20"/>
      <c r="D41" s="19"/>
      <c r="O41" s="22"/>
      <c r="Z41" s="22"/>
      <c r="AA41" s="21"/>
    </row>
    <row r="42" spans="2:27" s="12" customFormat="1" ht="12.75">
      <c r="B42" s="19"/>
      <c r="C42" s="20"/>
      <c r="D42" s="19"/>
      <c r="O42" s="22"/>
      <c r="Z42" s="22"/>
      <c r="AA42" s="21"/>
    </row>
    <row r="43" spans="2:27" s="12" customFormat="1" ht="12.75">
      <c r="B43" s="19"/>
      <c r="C43" s="20"/>
      <c r="D43" s="19"/>
      <c r="O43" s="22"/>
      <c r="Z43" s="22"/>
      <c r="AA43" s="21"/>
    </row>
    <row r="44" spans="2:27" s="12" customFormat="1" ht="12.75">
      <c r="B44" s="19"/>
      <c r="C44" s="20"/>
      <c r="D44" s="19"/>
      <c r="O44" s="22"/>
      <c r="Z44" s="22"/>
      <c r="AA44" s="21"/>
    </row>
    <row r="45" spans="2:27" s="12" customFormat="1" ht="12.75">
      <c r="B45" s="19"/>
      <c r="C45" s="20"/>
      <c r="D45" s="19"/>
      <c r="O45" s="22"/>
      <c r="Z45" s="22"/>
      <c r="AA45" s="21"/>
    </row>
    <row r="46" spans="2:27" s="12" customFormat="1" ht="12.75">
      <c r="B46" s="19"/>
      <c r="C46" s="20"/>
      <c r="D46" s="19"/>
      <c r="O46" s="22"/>
      <c r="Z46" s="22"/>
      <c r="AA46" s="21"/>
    </row>
    <row r="47" spans="2:27" s="12" customFormat="1" ht="12.75">
      <c r="B47" s="19"/>
      <c r="C47" s="20"/>
      <c r="D47" s="19"/>
      <c r="O47" s="22"/>
      <c r="Z47" s="22"/>
      <c r="AA47" s="21"/>
    </row>
    <row r="48" spans="2:27" s="12" customFormat="1" ht="12.75">
      <c r="B48" s="19"/>
      <c r="C48" s="20"/>
      <c r="D48" s="19"/>
      <c r="O48" s="22"/>
      <c r="Z48" s="22"/>
      <c r="AA48" s="21"/>
    </row>
    <row r="49" spans="2:27" s="12" customFormat="1" ht="12.75">
      <c r="B49" s="19"/>
      <c r="C49" s="20"/>
      <c r="D49" s="19"/>
      <c r="O49" s="22"/>
      <c r="Z49" s="22"/>
      <c r="AA49" s="21"/>
    </row>
    <row r="50" spans="2:27" s="12" customFormat="1" ht="12.75">
      <c r="B50" s="19"/>
      <c r="C50" s="20"/>
      <c r="D50" s="19"/>
      <c r="O50" s="22"/>
      <c r="Z50" s="22"/>
      <c r="AA50" s="21"/>
    </row>
    <row r="51" spans="2:27" s="12" customFormat="1" ht="12.75">
      <c r="B51" s="19"/>
      <c r="C51" s="20"/>
      <c r="D51" s="19"/>
      <c r="O51" s="22"/>
      <c r="Z51" s="22"/>
      <c r="AA51" s="21"/>
    </row>
    <row r="52" spans="2:27" s="12" customFormat="1" ht="12.75">
      <c r="B52" s="19"/>
      <c r="C52" s="20"/>
      <c r="D52" s="19"/>
      <c r="O52" s="22"/>
      <c r="Z52" s="22"/>
      <c r="AA52" s="21"/>
    </row>
    <row r="53" spans="2:27" s="12" customFormat="1" ht="12.75">
      <c r="B53" s="19"/>
      <c r="C53" s="20"/>
      <c r="D53" s="19"/>
      <c r="O53" s="22"/>
      <c r="Z53" s="22"/>
      <c r="AA53" s="21"/>
    </row>
    <row r="54" spans="2:27" s="12" customFormat="1" ht="12.75">
      <c r="B54" s="19"/>
      <c r="C54" s="20"/>
      <c r="D54" s="19"/>
      <c r="O54" s="22"/>
      <c r="Z54" s="22"/>
      <c r="AA54" s="21"/>
    </row>
    <row r="55" spans="2:27" s="12" customFormat="1" ht="12.75">
      <c r="B55" s="19"/>
      <c r="C55" s="20"/>
      <c r="D55" s="19"/>
      <c r="O55" s="22"/>
      <c r="Z55" s="22"/>
      <c r="AA55" s="21"/>
    </row>
    <row r="56" spans="2:27" s="12" customFormat="1" ht="12.75">
      <c r="B56" s="19"/>
      <c r="C56" s="20"/>
      <c r="D56" s="19"/>
      <c r="O56" s="22"/>
      <c r="Z56" s="22"/>
      <c r="AA56" s="21"/>
    </row>
    <row r="57" spans="2:27" s="12" customFormat="1" ht="12.75">
      <c r="B57" s="19"/>
      <c r="C57" s="20"/>
      <c r="D57" s="19"/>
      <c r="O57" s="22"/>
      <c r="Z57" s="22"/>
      <c r="AA57" s="21"/>
    </row>
    <row r="58" spans="2:27" s="12" customFormat="1" ht="12.75">
      <c r="B58" s="19"/>
      <c r="C58" s="20"/>
      <c r="D58" s="19"/>
      <c r="O58" s="22"/>
      <c r="Z58" s="22"/>
      <c r="AA58" s="21"/>
    </row>
    <row r="59" spans="2:27" s="12" customFormat="1" ht="12.75">
      <c r="B59" s="19"/>
      <c r="C59" s="20"/>
      <c r="D59" s="19"/>
      <c r="O59" s="22"/>
      <c r="Z59" s="22"/>
      <c r="AA59" s="21"/>
    </row>
    <row r="60" spans="2:27" s="12" customFormat="1" ht="12.75">
      <c r="B60" s="19"/>
      <c r="C60" s="20"/>
      <c r="D60" s="19"/>
      <c r="O60" s="22"/>
      <c r="Z60" s="22"/>
      <c r="AA60" s="21"/>
    </row>
    <row r="61" spans="2:27" s="12" customFormat="1" ht="12.75">
      <c r="B61" s="19"/>
      <c r="C61" s="20"/>
      <c r="D61" s="19"/>
      <c r="O61" s="22"/>
      <c r="Z61" s="22"/>
      <c r="AA61" s="21"/>
    </row>
    <row r="62" spans="2:27" s="12" customFormat="1" ht="12.75">
      <c r="B62" s="19"/>
      <c r="C62" s="20"/>
      <c r="D62" s="19"/>
      <c r="O62" s="22"/>
      <c r="Z62" s="22"/>
      <c r="AA62" s="21"/>
    </row>
    <row r="63" spans="2:27" s="12" customFormat="1" ht="12.75">
      <c r="B63" s="19"/>
      <c r="C63" s="20"/>
      <c r="D63" s="19"/>
      <c r="O63" s="22"/>
      <c r="Z63" s="22"/>
      <c r="AA63" s="21"/>
    </row>
    <row r="64" spans="2:27" s="12" customFormat="1" ht="12.75">
      <c r="B64" s="19"/>
      <c r="C64" s="20"/>
      <c r="D64" s="19"/>
      <c r="O64" s="22"/>
      <c r="Z64" s="22"/>
      <c r="AA64" s="21"/>
    </row>
    <row r="65" spans="2:27" s="12" customFormat="1" ht="12.75">
      <c r="B65" s="19"/>
      <c r="C65" s="20"/>
      <c r="D65" s="19"/>
      <c r="O65" s="22"/>
      <c r="Z65" s="22"/>
      <c r="AA65" s="21"/>
    </row>
    <row r="66" spans="2:27" s="12" customFormat="1" ht="12.75">
      <c r="B66" s="19"/>
      <c r="C66" s="20"/>
      <c r="D66" s="19"/>
      <c r="O66" s="22"/>
      <c r="Z66" s="22"/>
      <c r="AA66" s="21"/>
    </row>
    <row r="67" spans="2:27" s="12" customFormat="1" ht="12.75">
      <c r="B67" s="19"/>
      <c r="C67" s="20"/>
      <c r="D67" s="19"/>
      <c r="O67" s="22"/>
      <c r="Z67" s="22"/>
      <c r="AA67" s="21"/>
    </row>
    <row r="68" spans="2:27" s="12" customFormat="1" ht="12.75">
      <c r="B68" s="19"/>
      <c r="C68" s="20"/>
      <c r="D68" s="19"/>
      <c r="O68" s="22"/>
      <c r="Z68" s="22"/>
      <c r="AA68" s="21"/>
    </row>
    <row r="69" spans="2:27" s="12" customFormat="1" ht="12.75">
      <c r="B69" s="19"/>
      <c r="C69" s="20"/>
      <c r="D69" s="19"/>
      <c r="O69" s="22"/>
      <c r="Z69" s="22"/>
      <c r="AA69" s="21"/>
    </row>
    <row r="70" spans="2:27" s="12" customFormat="1" ht="12.75">
      <c r="B70" s="19"/>
      <c r="C70" s="20"/>
      <c r="D70" s="19"/>
      <c r="O70" s="22"/>
      <c r="Z70" s="22"/>
      <c r="AA70" s="21"/>
    </row>
    <row r="71" spans="2:27" s="12" customFormat="1" ht="12.75">
      <c r="B71" s="19"/>
      <c r="C71" s="20"/>
      <c r="D71" s="19"/>
      <c r="O71" s="22"/>
      <c r="Z71" s="22"/>
      <c r="AA71" s="21"/>
    </row>
    <row r="72" spans="2:27" s="12" customFormat="1" ht="12.75">
      <c r="B72" s="19"/>
      <c r="C72" s="20"/>
      <c r="D72" s="19"/>
      <c r="O72" s="22"/>
      <c r="Z72" s="22"/>
      <c r="AA72" s="21"/>
    </row>
    <row r="73" spans="2:27" s="12" customFormat="1" ht="12.75">
      <c r="B73" s="19"/>
      <c r="C73" s="20"/>
      <c r="D73" s="19"/>
      <c r="O73" s="22"/>
      <c r="Z73" s="22"/>
      <c r="AA73" s="21"/>
    </row>
    <row r="74" spans="2:27" s="12" customFormat="1" ht="12.75">
      <c r="B74" s="19"/>
      <c r="C74" s="20"/>
      <c r="D74" s="19"/>
      <c r="O74" s="22"/>
      <c r="Z74" s="22"/>
      <c r="AA74" s="21"/>
    </row>
    <row r="75" spans="2:27" s="12" customFormat="1" ht="12.75">
      <c r="B75" s="19"/>
      <c r="C75" s="20"/>
      <c r="D75" s="19"/>
      <c r="O75" s="22"/>
      <c r="Z75" s="22"/>
      <c r="AA75" s="21"/>
    </row>
    <row r="76" spans="2:27" s="12" customFormat="1" ht="12.75">
      <c r="B76" s="19"/>
      <c r="C76" s="20"/>
      <c r="D76" s="19"/>
      <c r="O76" s="22"/>
      <c r="Z76" s="22"/>
      <c r="AA76" s="21"/>
    </row>
    <row r="77" spans="2:27" s="12" customFormat="1" ht="12.75">
      <c r="B77" s="19"/>
      <c r="C77" s="20"/>
      <c r="D77" s="19"/>
      <c r="O77" s="22"/>
      <c r="Z77" s="22"/>
      <c r="AA77" s="21"/>
    </row>
    <row r="78" spans="2:27" s="12" customFormat="1" ht="12.75">
      <c r="B78" s="19"/>
      <c r="C78" s="20"/>
      <c r="D78" s="19"/>
      <c r="O78" s="22"/>
      <c r="Z78" s="22"/>
      <c r="AA78" s="21"/>
    </row>
    <row r="79" spans="2:27" s="12" customFormat="1" ht="12.75">
      <c r="B79" s="19"/>
      <c r="C79" s="20"/>
      <c r="D79" s="19"/>
      <c r="O79" s="22"/>
      <c r="Z79" s="22"/>
      <c r="AA79" s="21"/>
    </row>
    <row r="80" spans="2:27" s="12" customFormat="1" ht="12.75">
      <c r="B80" s="19"/>
      <c r="C80" s="20"/>
      <c r="D80" s="19"/>
      <c r="O80" s="22"/>
      <c r="Z80" s="22"/>
      <c r="AA80" s="21"/>
    </row>
    <row r="81" spans="2:27" s="12" customFormat="1" ht="12.75">
      <c r="B81" s="19"/>
      <c r="C81" s="20"/>
      <c r="D81" s="19"/>
      <c r="O81" s="22"/>
      <c r="Z81" s="22"/>
      <c r="AA81" s="21"/>
    </row>
    <row r="82" spans="2:27" s="12" customFormat="1" ht="12.75">
      <c r="B82" s="19"/>
      <c r="C82" s="20"/>
      <c r="D82" s="19"/>
      <c r="O82" s="22"/>
      <c r="Z82" s="22"/>
      <c r="AA82" s="21"/>
    </row>
    <row r="83" spans="2:27" s="12" customFormat="1" ht="12.75">
      <c r="B83" s="19"/>
      <c r="C83" s="20"/>
      <c r="D83" s="19"/>
      <c r="O83" s="22"/>
      <c r="Z83" s="22"/>
      <c r="AA83" s="21"/>
    </row>
    <row r="84" spans="2:27" s="12" customFormat="1" ht="12.75">
      <c r="B84" s="19"/>
      <c r="C84" s="20"/>
      <c r="D84" s="19"/>
      <c r="O84" s="22"/>
      <c r="Z84" s="22"/>
      <c r="AA84" s="21"/>
    </row>
    <row r="85" spans="2:27" s="12" customFormat="1" ht="12.75">
      <c r="B85" s="19"/>
      <c r="C85" s="20"/>
      <c r="D85" s="19"/>
      <c r="O85" s="22"/>
      <c r="Z85" s="22"/>
      <c r="AA85" s="21"/>
    </row>
    <row r="86" spans="2:27" s="12" customFormat="1" ht="12.75">
      <c r="B86" s="19"/>
      <c r="C86" s="20"/>
      <c r="D86" s="19"/>
      <c r="O86" s="22"/>
      <c r="Z86" s="22"/>
      <c r="AA86" s="21"/>
    </row>
    <row r="87" spans="2:27" s="12" customFormat="1" ht="12.75">
      <c r="B87" s="19"/>
      <c r="C87" s="20"/>
      <c r="D87" s="19"/>
      <c r="O87" s="22"/>
      <c r="Z87" s="22"/>
      <c r="AA87" s="21"/>
    </row>
    <row r="88" spans="2:27" s="12" customFormat="1" ht="12.75">
      <c r="B88" s="19"/>
      <c r="C88" s="20"/>
      <c r="D88" s="19"/>
      <c r="O88" s="22"/>
      <c r="Z88" s="22"/>
      <c r="AA88" s="21"/>
    </row>
    <row r="89" spans="2:27" s="12" customFormat="1" ht="12.75">
      <c r="B89" s="19"/>
      <c r="C89" s="20"/>
      <c r="D89" s="19"/>
      <c r="O89" s="22"/>
      <c r="Z89" s="22"/>
      <c r="AA89" s="21"/>
    </row>
    <row r="90" spans="2:27" s="12" customFormat="1" ht="12.75">
      <c r="B90" s="19"/>
      <c r="C90" s="20"/>
      <c r="D90" s="19"/>
      <c r="O90" s="22"/>
      <c r="Z90" s="22"/>
      <c r="AA90" s="21"/>
    </row>
    <row r="91" spans="2:27" s="12" customFormat="1" ht="12.75">
      <c r="B91" s="19"/>
      <c r="C91" s="20"/>
      <c r="D91" s="19"/>
      <c r="O91" s="22"/>
      <c r="Z91" s="22"/>
      <c r="AA91" s="21"/>
    </row>
    <row r="92" spans="2:27" s="12" customFormat="1" ht="12.75">
      <c r="B92" s="19"/>
      <c r="C92" s="20"/>
      <c r="D92" s="19"/>
      <c r="O92" s="22"/>
      <c r="Z92" s="22"/>
      <c r="AA92" s="21"/>
    </row>
    <row r="93" spans="2:27" s="12" customFormat="1" ht="12.75">
      <c r="B93" s="19"/>
      <c r="C93" s="20"/>
      <c r="D93" s="19"/>
      <c r="O93" s="22"/>
      <c r="Z93" s="22"/>
      <c r="AA93" s="21"/>
    </row>
    <row r="94" spans="2:27" s="12" customFormat="1" ht="12.75">
      <c r="B94" s="19"/>
      <c r="C94" s="20"/>
      <c r="D94" s="19"/>
      <c r="O94" s="22"/>
      <c r="Z94" s="22"/>
      <c r="AA94" s="21"/>
    </row>
    <row r="95" spans="2:27" s="12" customFormat="1" ht="12.75">
      <c r="B95" s="19"/>
      <c r="C95" s="20"/>
      <c r="D95" s="19"/>
      <c r="O95" s="22"/>
      <c r="Z95" s="22"/>
      <c r="AA95" s="21"/>
    </row>
    <row r="96" spans="2:27" s="12" customFormat="1" ht="12.75">
      <c r="B96" s="19"/>
      <c r="C96" s="20"/>
      <c r="D96" s="19"/>
      <c r="O96" s="22"/>
      <c r="Z96" s="22"/>
      <c r="AA96" s="21"/>
    </row>
    <row r="97" spans="2:27" s="12" customFormat="1" ht="12.75">
      <c r="B97" s="19"/>
      <c r="C97" s="20"/>
      <c r="D97" s="19"/>
      <c r="O97" s="22"/>
      <c r="Z97" s="22"/>
      <c r="AA97" s="21"/>
    </row>
    <row r="98" spans="2:27" s="12" customFormat="1" ht="12.75">
      <c r="B98" s="19"/>
      <c r="C98" s="20"/>
      <c r="D98" s="19"/>
      <c r="O98" s="22"/>
      <c r="Z98" s="22"/>
      <c r="AA98" s="21"/>
    </row>
    <row r="99" spans="2:27" s="12" customFormat="1" ht="12.75">
      <c r="B99" s="19"/>
      <c r="C99" s="20"/>
      <c r="D99" s="19"/>
      <c r="O99" s="22"/>
      <c r="Z99" s="22"/>
      <c r="AA99" s="21"/>
    </row>
    <row r="100" spans="2:27" s="12" customFormat="1" ht="12.75">
      <c r="B100" s="19"/>
      <c r="C100" s="20"/>
      <c r="D100" s="19"/>
      <c r="O100" s="22"/>
      <c r="Z100" s="22"/>
      <c r="AA100" s="21"/>
    </row>
    <row r="101" spans="2:27" s="12" customFormat="1" ht="12.75">
      <c r="B101" s="19"/>
      <c r="C101" s="20"/>
      <c r="D101" s="19"/>
      <c r="O101" s="22"/>
      <c r="Z101" s="22"/>
      <c r="AA101" s="21"/>
    </row>
    <row r="102" spans="2:27" s="12" customFormat="1" ht="12.75">
      <c r="B102" s="19"/>
      <c r="C102" s="20"/>
      <c r="D102" s="19"/>
      <c r="O102" s="22"/>
      <c r="Z102" s="22"/>
      <c r="AA102" s="21"/>
    </row>
    <row r="103" spans="2:27" s="12" customFormat="1" ht="12.75">
      <c r="B103" s="19"/>
      <c r="C103" s="20"/>
      <c r="D103" s="19"/>
      <c r="O103" s="22"/>
      <c r="Z103" s="22"/>
      <c r="AA103" s="21"/>
    </row>
    <row r="104" spans="2:27" s="12" customFormat="1" ht="12.75">
      <c r="B104" s="19"/>
      <c r="C104" s="20"/>
      <c r="D104" s="19"/>
      <c r="O104" s="22"/>
      <c r="Z104" s="22"/>
      <c r="AA104" s="21"/>
    </row>
    <row r="105" spans="2:27" s="12" customFormat="1" ht="12.75">
      <c r="B105" s="19"/>
      <c r="C105" s="20"/>
      <c r="D105" s="19"/>
      <c r="O105" s="22"/>
      <c r="Z105" s="22"/>
      <c r="AA105" s="21"/>
    </row>
    <row r="106" spans="2:27" s="12" customFormat="1" ht="12.75">
      <c r="B106" s="19"/>
      <c r="C106" s="20"/>
      <c r="D106" s="19"/>
      <c r="O106" s="22"/>
      <c r="Z106" s="22"/>
      <c r="AA106" s="21"/>
    </row>
    <row r="107" spans="2:27" s="12" customFormat="1" ht="12.75">
      <c r="B107" s="19"/>
      <c r="C107" s="20"/>
      <c r="D107" s="19"/>
      <c r="O107" s="22"/>
      <c r="Z107" s="22"/>
      <c r="AA107" s="21"/>
    </row>
    <row r="108" spans="2:27" s="12" customFormat="1" ht="12.75">
      <c r="B108" s="19"/>
      <c r="C108" s="20"/>
      <c r="D108" s="19"/>
      <c r="O108" s="22"/>
      <c r="Z108" s="22"/>
      <c r="AA108" s="21"/>
    </row>
    <row r="109" spans="2:27" s="12" customFormat="1" ht="12.75">
      <c r="B109" s="19"/>
      <c r="C109" s="20"/>
      <c r="D109" s="19"/>
      <c r="O109" s="22"/>
      <c r="Z109" s="22"/>
      <c r="AA109" s="21"/>
    </row>
    <row r="110" spans="2:27" s="12" customFormat="1" ht="12.75">
      <c r="B110" s="19"/>
      <c r="C110" s="20"/>
      <c r="D110" s="19"/>
      <c r="O110" s="22"/>
      <c r="Z110" s="22"/>
      <c r="AA110" s="21"/>
    </row>
    <row r="111" spans="2:27" s="12" customFormat="1" ht="12.75">
      <c r="B111" s="19"/>
      <c r="C111" s="20"/>
      <c r="D111" s="19"/>
      <c r="O111" s="22"/>
      <c r="Z111" s="22"/>
      <c r="AA111" s="21"/>
    </row>
    <row r="112" spans="2:27" s="12" customFormat="1" ht="12.75">
      <c r="B112" s="19"/>
      <c r="C112" s="20"/>
      <c r="D112" s="19"/>
      <c r="O112" s="22"/>
      <c r="Z112" s="22"/>
      <c r="AA112" s="21"/>
    </row>
    <row r="113" spans="2:27" s="12" customFormat="1" ht="12.75">
      <c r="B113" s="19"/>
      <c r="C113" s="20"/>
      <c r="D113" s="19"/>
      <c r="O113" s="22"/>
      <c r="Z113" s="22"/>
      <c r="AA113" s="21"/>
    </row>
    <row r="114" spans="2:27" s="12" customFormat="1" ht="12.75">
      <c r="B114" s="19"/>
      <c r="C114" s="20"/>
      <c r="D114" s="19"/>
      <c r="O114" s="22"/>
      <c r="Z114" s="22"/>
      <c r="AA114" s="21"/>
    </row>
    <row r="115" spans="2:27" s="12" customFormat="1" ht="12.75">
      <c r="B115" s="19"/>
      <c r="C115" s="20"/>
      <c r="D115" s="19"/>
      <c r="O115" s="22"/>
      <c r="Z115" s="22"/>
      <c r="AA115" s="21"/>
    </row>
    <row r="116" spans="2:27" s="12" customFormat="1" ht="12.75">
      <c r="B116" s="19"/>
      <c r="C116" s="20"/>
      <c r="D116" s="19"/>
      <c r="O116" s="22"/>
      <c r="Z116" s="22"/>
      <c r="AA116" s="21"/>
    </row>
    <row r="117" spans="2:27" s="12" customFormat="1" ht="12.75">
      <c r="B117" s="19"/>
      <c r="C117" s="20"/>
      <c r="D117" s="19"/>
      <c r="O117" s="22"/>
      <c r="Z117" s="22"/>
      <c r="AA117" s="21"/>
    </row>
    <row r="118" spans="2:27" s="12" customFormat="1" ht="12.75">
      <c r="B118" s="19"/>
      <c r="C118" s="20"/>
      <c r="D118" s="19"/>
      <c r="O118" s="22"/>
      <c r="Z118" s="22"/>
      <c r="AA118" s="21"/>
    </row>
    <row r="119" spans="2:27" s="12" customFormat="1" ht="12.75">
      <c r="B119" s="19"/>
      <c r="C119" s="20"/>
      <c r="D119" s="19"/>
      <c r="O119" s="22"/>
      <c r="Z119" s="22"/>
      <c r="AA119" s="21"/>
    </row>
    <row r="120" spans="2:27" s="12" customFormat="1" ht="12.75">
      <c r="B120" s="19"/>
      <c r="C120" s="20"/>
      <c r="D120" s="19"/>
      <c r="O120" s="22"/>
      <c r="Z120" s="22"/>
      <c r="AA120" s="21"/>
    </row>
    <row r="121" spans="2:27" s="12" customFormat="1" ht="12.75">
      <c r="B121" s="19"/>
      <c r="C121" s="20"/>
      <c r="D121" s="19"/>
      <c r="O121" s="22"/>
      <c r="Z121" s="22"/>
      <c r="AA121" s="21"/>
    </row>
    <row r="122" spans="2:27" s="12" customFormat="1" ht="12.75">
      <c r="B122" s="19"/>
      <c r="C122" s="20"/>
      <c r="D122" s="19"/>
      <c r="O122" s="22"/>
      <c r="Z122" s="22"/>
      <c r="AA122" s="21"/>
    </row>
    <row r="123" spans="2:27" s="12" customFormat="1" ht="12.75">
      <c r="B123" s="19"/>
      <c r="C123" s="20"/>
      <c r="D123" s="19"/>
      <c r="O123" s="22"/>
      <c r="Z123" s="22"/>
      <c r="AA123" s="21"/>
    </row>
    <row r="124" spans="2:27" s="12" customFormat="1" ht="12.75">
      <c r="B124" s="19"/>
      <c r="C124" s="20"/>
      <c r="D124" s="19"/>
      <c r="O124" s="22"/>
      <c r="Z124" s="22"/>
      <c r="AA124" s="21"/>
    </row>
    <row r="125" spans="2:27" s="12" customFormat="1" ht="12.75">
      <c r="B125" s="19"/>
      <c r="C125" s="20"/>
      <c r="D125" s="19"/>
      <c r="O125" s="22"/>
      <c r="Z125" s="22"/>
      <c r="AA125" s="21"/>
    </row>
    <row r="126" spans="2:27" s="12" customFormat="1" ht="12.75">
      <c r="B126" s="19"/>
      <c r="C126" s="20"/>
      <c r="D126" s="19"/>
      <c r="O126" s="22"/>
      <c r="Z126" s="22"/>
      <c r="AA126" s="21"/>
    </row>
    <row r="127" spans="2:27" s="12" customFormat="1" ht="12.75">
      <c r="B127" s="19"/>
      <c r="C127" s="20"/>
      <c r="D127" s="19"/>
      <c r="O127" s="22"/>
      <c r="Z127" s="22"/>
      <c r="AA127" s="21"/>
    </row>
    <row r="128" spans="2:27" s="12" customFormat="1" ht="12.75">
      <c r="B128" s="19"/>
      <c r="C128" s="20"/>
      <c r="D128" s="19"/>
      <c r="O128" s="22"/>
      <c r="Z128" s="22"/>
      <c r="AA128" s="21"/>
    </row>
    <row r="129" spans="2:27" s="12" customFormat="1" ht="12.75">
      <c r="B129" s="19"/>
      <c r="C129" s="20"/>
      <c r="D129" s="19"/>
      <c r="O129" s="22"/>
      <c r="Z129" s="22"/>
      <c r="AA129" s="21"/>
    </row>
    <row r="130" spans="2:27" s="12" customFormat="1" ht="12.75">
      <c r="B130" s="19"/>
      <c r="C130" s="20"/>
      <c r="D130" s="19"/>
      <c r="O130" s="22"/>
      <c r="Z130" s="22"/>
      <c r="AA130" s="21"/>
    </row>
    <row r="131" spans="2:27" s="12" customFormat="1" ht="12.75">
      <c r="B131" s="19"/>
      <c r="C131" s="20"/>
      <c r="D131" s="19"/>
      <c r="O131" s="22"/>
      <c r="Z131" s="22"/>
      <c r="AA131" s="21"/>
    </row>
    <row r="132" spans="2:27" s="12" customFormat="1" ht="12.75">
      <c r="B132" s="19"/>
      <c r="C132" s="20"/>
      <c r="D132" s="19"/>
      <c r="O132" s="22"/>
      <c r="Z132" s="22"/>
      <c r="AA132" s="21"/>
    </row>
    <row r="133" spans="2:27" s="12" customFormat="1" ht="12.75">
      <c r="B133" s="19"/>
      <c r="C133" s="20"/>
      <c r="D133" s="19"/>
      <c r="O133" s="22"/>
      <c r="Z133" s="22"/>
      <c r="AA133" s="21"/>
    </row>
    <row r="134" spans="2:27" s="12" customFormat="1" ht="12.75">
      <c r="B134" s="19"/>
      <c r="C134" s="20"/>
      <c r="D134" s="19"/>
      <c r="O134" s="22"/>
      <c r="Z134" s="22"/>
      <c r="AA134" s="21"/>
    </row>
    <row r="135" spans="2:27" s="12" customFormat="1" ht="12.75">
      <c r="B135" s="19"/>
      <c r="C135" s="20"/>
      <c r="D135" s="19"/>
      <c r="O135" s="22"/>
      <c r="Z135" s="22"/>
      <c r="AA135" s="21"/>
    </row>
    <row r="136" spans="2:27" s="12" customFormat="1" ht="12.75">
      <c r="B136" s="19"/>
      <c r="C136" s="20"/>
      <c r="D136" s="19"/>
      <c r="O136" s="22"/>
      <c r="Z136" s="22"/>
      <c r="AA136" s="21"/>
    </row>
    <row r="137" spans="2:27" s="12" customFormat="1" ht="12.75">
      <c r="B137" s="19"/>
      <c r="C137" s="20"/>
      <c r="D137" s="19"/>
      <c r="O137" s="22"/>
      <c r="Z137" s="22"/>
      <c r="AA137" s="21"/>
    </row>
    <row r="138" spans="2:27" s="12" customFormat="1" ht="12.75">
      <c r="B138" s="19"/>
      <c r="C138" s="20"/>
      <c r="D138" s="19"/>
      <c r="O138" s="22"/>
      <c r="Z138" s="22"/>
      <c r="AA138" s="21"/>
    </row>
    <row r="139" spans="2:27" s="12" customFormat="1" ht="12.75">
      <c r="B139" s="19"/>
      <c r="C139" s="20"/>
      <c r="D139" s="19"/>
      <c r="O139" s="22"/>
      <c r="Z139" s="22"/>
      <c r="AA139" s="21"/>
    </row>
    <row r="140" spans="2:27" s="12" customFormat="1" ht="12.75">
      <c r="B140" s="19"/>
      <c r="C140" s="20"/>
      <c r="D140" s="19"/>
      <c r="O140" s="22"/>
      <c r="Z140" s="22"/>
      <c r="AA140" s="21"/>
    </row>
    <row r="141" spans="2:27" s="12" customFormat="1" ht="12.75">
      <c r="B141" s="19"/>
      <c r="C141" s="20"/>
      <c r="D141" s="19"/>
      <c r="O141" s="22"/>
      <c r="Z141" s="22"/>
      <c r="AA141" s="21"/>
    </row>
    <row r="142" spans="2:27" s="12" customFormat="1" ht="12.75">
      <c r="B142" s="19"/>
      <c r="C142" s="20"/>
      <c r="D142" s="19"/>
      <c r="O142" s="22"/>
      <c r="Z142" s="22"/>
      <c r="AA142" s="21"/>
    </row>
    <row r="143" spans="2:27" s="12" customFormat="1" ht="12.75">
      <c r="B143" s="19"/>
      <c r="C143" s="20"/>
      <c r="D143" s="19"/>
      <c r="O143" s="22"/>
      <c r="Z143" s="22"/>
      <c r="AA143" s="21"/>
    </row>
    <row r="144" spans="2:27" s="12" customFormat="1" ht="12.75">
      <c r="B144" s="19"/>
      <c r="C144" s="20"/>
      <c r="D144" s="19"/>
      <c r="O144" s="22"/>
      <c r="Z144" s="22"/>
      <c r="AA144" s="21"/>
    </row>
    <row r="145" spans="2:27" s="12" customFormat="1" ht="12.75">
      <c r="B145" s="19"/>
      <c r="C145" s="20"/>
      <c r="D145" s="19"/>
      <c r="O145" s="22"/>
      <c r="Z145" s="22"/>
      <c r="AA145" s="21"/>
    </row>
    <row r="146" spans="2:27" s="12" customFormat="1" ht="12.75">
      <c r="B146" s="19"/>
      <c r="C146" s="20"/>
      <c r="D146" s="19"/>
      <c r="O146" s="22"/>
      <c r="Z146" s="22"/>
      <c r="AA146" s="21"/>
    </row>
    <row r="147" spans="2:27" s="12" customFormat="1" ht="12.75">
      <c r="B147" s="19"/>
      <c r="C147" s="20"/>
      <c r="D147" s="19"/>
      <c r="O147" s="22"/>
      <c r="Z147" s="22"/>
      <c r="AA147" s="21"/>
    </row>
    <row r="148" spans="2:27" s="12" customFormat="1" ht="12.75">
      <c r="B148" s="19"/>
      <c r="C148" s="20"/>
      <c r="D148" s="19"/>
      <c r="O148" s="22"/>
      <c r="Z148" s="22"/>
      <c r="AA148" s="21"/>
    </row>
    <row r="149" spans="2:27" s="12" customFormat="1" ht="12.75">
      <c r="B149" s="19"/>
      <c r="C149" s="20"/>
      <c r="D149" s="19"/>
      <c r="O149" s="22"/>
      <c r="Z149" s="22"/>
      <c r="AA149" s="21"/>
    </row>
    <row r="150" spans="2:27" s="12" customFormat="1" ht="12.75">
      <c r="B150" s="19"/>
      <c r="C150" s="20"/>
      <c r="D150" s="19"/>
      <c r="O150" s="22"/>
      <c r="Z150" s="22"/>
      <c r="AA150" s="21"/>
    </row>
    <row r="151" spans="2:27" s="12" customFormat="1" ht="12.75">
      <c r="B151" s="19"/>
      <c r="C151" s="20"/>
      <c r="D151" s="19"/>
      <c r="O151" s="22"/>
      <c r="Z151" s="22"/>
      <c r="AA151" s="21"/>
    </row>
    <row r="152" spans="2:27" s="12" customFormat="1" ht="12.75">
      <c r="B152" s="19"/>
      <c r="C152" s="20"/>
      <c r="D152" s="19"/>
      <c r="O152" s="22"/>
      <c r="Z152" s="22"/>
      <c r="AA152" s="21"/>
    </row>
    <row r="153" spans="2:27" s="12" customFormat="1" ht="12.75">
      <c r="B153" s="19"/>
      <c r="C153" s="20"/>
      <c r="D153" s="19"/>
      <c r="O153" s="22"/>
      <c r="Z153" s="22"/>
      <c r="AA153" s="21"/>
    </row>
    <row r="154" spans="2:27" s="12" customFormat="1" ht="12.75">
      <c r="B154" s="19"/>
      <c r="C154" s="20"/>
      <c r="D154" s="19"/>
      <c r="O154" s="22"/>
      <c r="Z154" s="22"/>
      <c r="AA154" s="21"/>
    </row>
    <row r="155" spans="2:27" s="12" customFormat="1" ht="12.75">
      <c r="B155" s="19"/>
      <c r="C155" s="20"/>
      <c r="D155" s="19"/>
      <c r="O155" s="22"/>
      <c r="Z155" s="22"/>
      <c r="AA155" s="21"/>
    </row>
    <row r="156" spans="2:27" s="12" customFormat="1" ht="12.75">
      <c r="B156" s="19"/>
      <c r="C156" s="20"/>
      <c r="D156" s="19"/>
      <c r="O156" s="22"/>
      <c r="Z156" s="22"/>
      <c r="AA156" s="21"/>
    </row>
    <row r="157" spans="2:27" s="12" customFormat="1" ht="12.75">
      <c r="B157" s="19"/>
      <c r="C157" s="20"/>
      <c r="D157" s="19"/>
      <c r="O157" s="22"/>
      <c r="Z157" s="22"/>
      <c r="AA157" s="21"/>
    </row>
    <row r="158" spans="2:27" s="12" customFormat="1" ht="12.75">
      <c r="B158" s="19"/>
      <c r="C158" s="20"/>
      <c r="D158" s="19"/>
      <c r="O158" s="22"/>
      <c r="Z158" s="22"/>
      <c r="AA158" s="21"/>
    </row>
    <row r="159" spans="2:27" s="12" customFormat="1" ht="12.75">
      <c r="B159" s="19"/>
      <c r="C159" s="20"/>
      <c r="D159" s="19"/>
      <c r="O159" s="22"/>
      <c r="Z159" s="22"/>
      <c r="AA159" s="21"/>
    </row>
    <row r="160" spans="2:27" s="12" customFormat="1" ht="12.75">
      <c r="B160" s="19"/>
      <c r="C160" s="20"/>
      <c r="D160" s="19"/>
      <c r="O160" s="22"/>
      <c r="Z160" s="22"/>
      <c r="AA160" s="21"/>
    </row>
    <row r="161" spans="2:27" s="12" customFormat="1" ht="12.75">
      <c r="B161" s="19"/>
      <c r="C161" s="20"/>
      <c r="D161" s="19"/>
      <c r="O161" s="22"/>
      <c r="Z161" s="22"/>
      <c r="AA161" s="21"/>
    </row>
    <row r="162" spans="2:27" s="12" customFormat="1" ht="12.75">
      <c r="B162" s="19"/>
      <c r="C162" s="20"/>
      <c r="D162" s="19"/>
      <c r="O162" s="22"/>
      <c r="Z162" s="22"/>
      <c r="AA162" s="21"/>
    </row>
    <row r="163" spans="2:27" s="12" customFormat="1" ht="12.75">
      <c r="B163" s="19"/>
      <c r="C163" s="20"/>
      <c r="D163" s="19"/>
      <c r="O163" s="22"/>
      <c r="Z163" s="22"/>
      <c r="AA163" s="21"/>
    </row>
    <row r="164" spans="2:27" s="12" customFormat="1" ht="12.75">
      <c r="B164" s="19"/>
      <c r="C164" s="20"/>
      <c r="D164" s="19"/>
      <c r="O164" s="22"/>
      <c r="Z164" s="22"/>
      <c r="AA164" s="21"/>
    </row>
    <row r="165" spans="2:27" s="12" customFormat="1" ht="12.75">
      <c r="B165" s="19"/>
      <c r="C165" s="20"/>
      <c r="D165" s="19"/>
      <c r="O165" s="22"/>
      <c r="Z165" s="22"/>
      <c r="AA165" s="21"/>
    </row>
    <row r="166" spans="2:27" s="12" customFormat="1" ht="12.75">
      <c r="B166" s="19"/>
      <c r="C166" s="20"/>
      <c r="D166" s="19"/>
      <c r="O166" s="22"/>
      <c r="Z166" s="22"/>
      <c r="AA166" s="21"/>
    </row>
    <row r="167" spans="2:27" s="12" customFormat="1" ht="12.75">
      <c r="B167" s="19"/>
      <c r="C167" s="20"/>
      <c r="D167" s="19"/>
      <c r="O167" s="22"/>
      <c r="Z167" s="22"/>
      <c r="AA167" s="21"/>
    </row>
    <row r="168" spans="2:27" s="12" customFormat="1" ht="12.75">
      <c r="B168" s="19"/>
      <c r="C168" s="20"/>
      <c r="D168" s="19"/>
      <c r="O168" s="22"/>
      <c r="Z168" s="22"/>
      <c r="AA168" s="21"/>
    </row>
    <row r="169" spans="2:27" s="12" customFormat="1" ht="12.75">
      <c r="B169" s="19"/>
      <c r="C169" s="20"/>
      <c r="D169" s="19"/>
      <c r="O169" s="22"/>
      <c r="Z169" s="22"/>
      <c r="AA169" s="21"/>
    </row>
    <row r="170" spans="2:27" s="12" customFormat="1" ht="12.75">
      <c r="B170" s="19"/>
      <c r="C170" s="20"/>
      <c r="D170" s="19"/>
      <c r="O170" s="22"/>
      <c r="Z170" s="22"/>
      <c r="AA170" s="21"/>
    </row>
    <row r="171" spans="2:27" s="12" customFormat="1" ht="12.75">
      <c r="B171" s="19"/>
      <c r="C171" s="20"/>
      <c r="D171" s="19"/>
      <c r="O171" s="22"/>
      <c r="Z171" s="22"/>
      <c r="AA171" s="21"/>
    </row>
    <row r="172" spans="2:27" s="12" customFormat="1" ht="12.75">
      <c r="B172" s="19"/>
      <c r="C172" s="20"/>
      <c r="D172" s="19"/>
      <c r="O172" s="22"/>
      <c r="Z172" s="22"/>
      <c r="AA172" s="21"/>
    </row>
    <row r="173" spans="2:27" s="12" customFormat="1" ht="12.75">
      <c r="B173" s="19"/>
      <c r="C173" s="20"/>
      <c r="D173" s="19"/>
      <c r="O173" s="22"/>
      <c r="Z173" s="22"/>
      <c r="AA173" s="21"/>
    </row>
    <row r="174" spans="2:27" s="12" customFormat="1" ht="12.75">
      <c r="B174" s="19"/>
      <c r="C174" s="20"/>
      <c r="D174" s="19"/>
      <c r="O174" s="22"/>
      <c r="Z174" s="22"/>
      <c r="AA174" s="21"/>
    </row>
    <row r="175" spans="2:27" s="12" customFormat="1" ht="12.75">
      <c r="B175" s="19"/>
      <c r="C175" s="20"/>
      <c r="D175" s="19"/>
      <c r="O175" s="22"/>
      <c r="Z175" s="22"/>
      <c r="AA175" s="21"/>
    </row>
    <row r="176" spans="2:27" s="12" customFormat="1" ht="12.75">
      <c r="B176" s="19"/>
      <c r="C176" s="20"/>
      <c r="D176" s="19"/>
      <c r="O176" s="22"/>
      <c r="Z176" s="22"/>
      <c r="AA176" s="21"/>
    </row>
    <row r="177" spans="2:27" s="12" customFormat="1" ht="12.75">
      <c r="B177" s="19"/>
      <c r="C177" s="20"/>
      <c r="D177" s="19"/>
      <c r="O177" s="22"/>
      <c r="Z177" s="22"/>
      <c r="AA177" s="21"/>
    </row>
    <row r="178" spans="2:27" s="12" customFormat="1" ht="12.75">
      <c r="B178" s="19"/>
      <c r="C178" s="20"/>
      <c r="D178" s="19"/>
      <c r="O178" s="22"/>
      <c r="Z178" s="22"/>
      <c r="AA178" s="21"/>
    </row>
    <row r="179" spans="2:27" s="12" customFormat="1" ht="12.75">
      <c r="B179" s="19"/>
      <c r="C179" s="20"/>
      <c r="D179" s="19"/>
      <c r="O179" s="22"/>
      <c r="Z179" s="22"/>
      <c r="AA179" s="21"/>
    </row>
    <row r="180" spans="2:27" s="12" customFormat="1" ht="12.75">
      <c r="B180" s="19"/>
      <c r="C180" s="20"/>
      <c r="D180" s="19"/>
      <c r="O180" s="22"/>
      <c r="Z180" s="22"/>
      <c r="AA180" s="21"/>
    </row>
    <row r="181" spans="2:27" s="12" customFormat="1" ht="12.75">
      <c r="B181" s="19"/>
      <c r="C181" s="20"/>
      <c r="D181" s="19"/>
      <c r="O181" s="22"/>
      <c r="Z181" s="22"/>
      <c r="AA181" s="21"/>
    </row>
    <row r="182" spans="2:27" s="12" customFormat="1" ht="12.75">
      <c r="B182" s="19"/>
      <c r="C182" s="20"/>
      <c r="D182" s="19"/>
      <c r="O182" s="22"/>
      <c r="Z182" s="22"/>
      <c r="AA182" s="21"/>
    </row>
    <row r="183" spans="2:27" s="12" customFormat="1" ht="12.75">
      <c r="B183" s="19"/>
      <c r="C183" s="20"/>
      <c r="D183" s="19"/>
      <c r="O183" s="22"/>
      <c r="Z183" s="22"/>
      <c r="AA183" s="21"/>
    </row>
    <row r="184" spans="2:27" s="12" customFormat="1" ht="12.75">
      <c r="B184" s="19"/>
      <c r="C184" s="20"/>
      <c r="D184" s="19"/>
      <c r="O184" s="22"/>
      <c r="Z184" s="22"/>
      <c r="AA184" s="21"/>
    </row>
    <row r="185" spans="2:27" s="12" customFormat="1" ht="12.75">
      <c r="B185" s="19"/>
      <c r="C185" s="20"/>
      <c r="D185" s="19"/>
      <c r="O185" s="22"/>
      <c r="Z185" s="22"/>
      <c r="AA185" s="21"/>
    </row>
    <row r="186" spans="2:27" s="12" customFormat="1" ht="12.75">
      <c r="B186" s="19"/>
      <c r="C186" s="20"/>
      <c r="D186" s="19"/>
      <c r="O186" s="22"/>
      <c r="Z186" s="22"/>
      <c r="AA186" s="21"/>
    </row>
    <row r="187" spans="2:27" s="12" customFormat="1" ht="12.75">
      <c r="B187" s="19"/>
      <c r="C187" s="20"/>
      <c r="D187" s="19"/>
      <c r="O187" s="22"/>
      <c r="Z187" s="22"/>
      <c r="AA187" s="21"/>
    </row>
    <row r="188" spans="2:27" s="12" customFormat="1" ht="12.75">
      <c r="B188" s="19"/>
      <c r="C188" s="20"/>
      <c r="D188" s="19"/>
      <c r="O188" s="22"/>
      <c r="Z188" s="22"/>
      <c r="AA188" s="21"/>
    </row>
    <row r="189" spans="2:27" s="12" customFormat="1" ht="12.75">
      <c r="B189" s="19"/>
      <c r="C189" s="20"/>
      <c r="D189" s="19"/>
      <c r="O189" s="22"/>
      <c r="Z189" s="22"/>
      <c r="AA189" s="21"/>
    </row>
    <row r="190" spans="2:27" s="12" customFormat="1" ht="12.75">
      <c r="B190" s="19"/>
      <c r="C190" s="20"/>
      <c r="D190" s="19"/>
      <c r="O190" s="22"/>
      <c r="Z190" s="22"/>
      <c r="AA190" s="21"/>
    </row>
    <row r="191" spans="2:27" s="12" customFormat="1" ht="12.75">
      <c r="B191" s="19"/>
      <c r="C191" s="20"/>
      <c r="D191" s="19"/>
      <c r="O191" s="22"/>
      <c r="Z191" s="22"/>
      <c r="AA191" s="21"/>
    </row>
    <row r="192" spans="2:27" s="12" customFormat="1" ht="12.75">
      <c r="B192" s="19"/>
      <c r="C192" s="20"/>
      <c r="D192" s="19"/>
      <c r="O192" s="22"/>
      <c r="Z192" s="22"/>
      <c r="AA192" s="21"/>
    </row>
    <row r="193" spans="2:27" s="12" customFormat="1" ht="12.75">
      <c r="B193" s="19"/>
      <c r="C193" s="20"/>
      <c r="D193" s="19"/>
      <c r="O193" s="22"/>
      <c r="Z193" s="22"/>
      <c r="AA193" s="21"/>
    </row>
    <row r="194" spans="2:27" s="12" customFormat="1" ht="12.75">
      <c r="B194" s="19"/>
      <c r="C194" s="20"/>
      <c r="D194" s="19"/>
      <c r="O194" s="22"/>
      <c r="Z194" s="22"/>
      <c r="AA194" s="21"/>
    </row>
    <row r="195" spans="2:27" s="12" customFormat="1" ht="12.75">
      <c r="B195" s="19"/>
      <c r="C195" s="20"/>
      <c r="D195" s="19"/>
      <c r="O195" s="22"/>
      <c r="Z195" s="22"/>
      <c r="AA195" s="21"/>
    </row>
    <row r="196" spans="2:27" s="12" customFormat="1" ht="12.75">
      <c r="B196" s="19"/>
      <c r="C196" s="20"/>
      <c r="D196" s="19"/>
      <c r="O196" s="22"/>
      <c r="Z196" s="22"/>
      <c r="AA196" s="21"/>
    </row>
    <row r="197" spans="2:27" s="12" customFormat="1" ht="12.75">
      <c r="B197" s="19"/>
      <c r="C197" s="20"/>
      <c r="D197" s="19"/>
      <c r="O197" s="22"/>
      <c r="Z197" s="22"/>
      <c r="AA197" s="21"/>
    </row>
    <row r="198" spans="2:27" s="12" customFormat="1" ht="12.75">
      <c r="B198" s="19"/>
      <c r="C198" s="20"/>
      <c r="D198" s="19"/>
      <c r="O198" s="22"/>
      <c r="Z198" s="22"/>
      <c r="AA198" s="21"/>
    </row>
    <row r="199" spans="2:27" s="12" customFormat="1" ht="12.75">
      <c r="B199" s="19"/>
      <c r="C199" s="20"/>
      <c r="D199" s="19"/>
      <c r="O199" s="22"/>
      <c r="Z199" s="22"/>
      <c r="AA199" s="21"/>
    </row>
    <row r="200" spans="2:27" s="12" customFormat="1" ht="12.75">
      <c r="B200" s="19"/>
      <c r="C200" s="20"/>
      <c r="D200" s="19"/>
      <c r="O200" s="22"/>
      <c r="Z200" s="22"/>
      <c r="AA200" s="21"/>
    </row>
    <row r="201" spans="2:27" s="12" customFormat="1" ht="12.75">
      <c r="B201" s="19"/>
      <c r="C201" s="20"/>
      <c r="D201" s="19"/>
      <c r="O201" s="22"/>
      <c r="Z201" s="22"/>
      <c r="AA201" s="21"/>
    </row>
    <row r="202" spans="2:27" s="12" customFormat="1" ht="12.75">
      <c r="B202" s="19"/>
      <c r="C202" s="20"/>
      <c r="D202" s="19"/>
      <c r="O202" s="22"/>
      <c r="Z202" s="22"/>
      <c r="AA202" s="21"/>
    </row>
    <row r="203" spans="2:27" s="12" customFormat="1" ht="12.75">
      <c r="B203" s="19"/>
      <c r="C203" s="20"/>
      <c r="D203" s="19"/>
      <c r="O203" s="22"/>
      <c r="Z203" s="22"/>
      <c r="AA203" s="21"/>
    </row>
    <row r="204" spans="2:27" s="12" customFormat="1" ht="12.75">
      <c r="B204" s="19"/>
      <c r="C204" s="20"/>
      <c r="D204" s="19"/>
      <c r="O204" s="22"/>
      <c r="Z204" s="22"/>
      <c r="AA204" s="21"/>
    </row>
    <row r="205" spans="2:27" s="12" customFormat="1" ht="12.75">
      <c r="B205" s="19"/>
      <c r="C205" s="20"/>
      <c r="D205" s="19"/>
      <c r="O205" s="22"/>
      <c r="Z205" s="22"/>
      <c r="AA205" s="21"/>
    </row>
    <row r="206" spans="2:27" s="12" customFormat="1" ht="12.75">
      <c r="B206" s="19"/>
      <c r="C206" s="20"/>
      <c r="D206" s="19"/>
      <c r="O206" s="22"/>
      <c r="Z206" s="22"/>
      <c r="AA206" s="21"/>
    </row>
    <row r="207" spans="2:27" s="12" customFormat="1" ht="12.75">
      <c r="B207" s="19"/>
      <c r="C207" s="20"/>
      <c r="D207" s="19"/>
      <c r="O207" s="22"/>
      <c r="Z207" s="22"/>
      <c r="AA207" s="21"/>
    </row>
    <row r="208" spans="2:27" s="12" customFormat="1" ht="12.75">
      <c r="B208" s="19"/>
      <c r="C208" s="20"/>
      <c r="D208" s="19"/>
      <c r="O208" s="22"/>
      <c r="Z208" s="22"/>
      <c r="AA208" s="21"/>
    </row>
    <row r="209" spans="2:27" s="12" customFormat="1" ht="12.75">
      <c r="B209" s="19"/>
      <c r="C209" s="20"/>
      <c r="D209" s="19"/>
      <c r="O209" s="22"/>
      <c r="Z209" s="22"/>
      <c r="AA209" s="21"/>
    </row>
    <row r="210" spans="2:27" s="12" customFormat="1" ht="12.75">
      <c r="B210" s="19"/>
      <c r="C210" s="20"/>
      <c r="D210" s="19"/>
      <c r="O210" s="22"/>
      <c r="Z210" s="22"/>
      <c r="AA210" s="21"/>
    </row>
    <row r="211" spans="2:27" s="12" customFormat="1" ht="12.75">
      <c r="B211" s="19"/>
      <c r="C211" s="20"/>
      <c r="D211" s="19"/>
      <c r="O211" s="22"/>
      <c r="Z211" s="22"/>
      <c r="AA211" s="21"/>
    </row>
    <row r="212" spans="2:27" s="12" customFormat="1" ht="12.75">
      <c r="B212" s="19"/>
      <c r="C212" s="20"/>
      <c r="D212" s="19"/>
      <c r="O212" s="22"/>
      <c r="Z212" s="22"/>
      <c r="AA212" s="21"/>
    </row>
    <row r="213" spans="2:27" s="12" customFormat="1" ht="12.75">
      <c r="B213" s="19"/>
      <c r="C213" s="20"/>
      <c r="D213" s="19"/>
      <c r="O213" s="22"/>
      <c r="Z213" s="22"/>
      <c r="AA213" s="21"/>
    </row>
    <row r="214" spans="2:27" s="12" customFormat="1" ht="12.75">
      <c r="B214" s="19"/>
      <c r="C214" s="20"/>
      <c r="D214" s="19"/>
      <c r="O214" s="22"/>
      <c r="Z214" s="22"/>
      <c r="AA214" s="21"/>
    </row>
    <row r="215" spans="2:27" s="12" customFormat="1" ht="12.75">
      <c r="B215" s="19"/>
      <c r="C215" s="20"/>
      <c r="D215" s="19"/>
      <c r="O215" s="22"/>
      <c r="Z215" s="22"/>
      <c r="AA215" s="21"/>
    </row>
    <row r="216" spans="2:27" s="12" customFormat="1" ht="12.75">
      <c r="B216" s="19"/>
      <c r="C216" s="20"/>
      <c r="D216" s="19"/>
      <c r="O216" s="22"/>
      <c r="Z216" s="22"/>
      <c r="AA216" s="21"/>
    </row>
    <row r="217" spans="2:27" s="12" customFormat="1" ht="12.75">
      <c r="B217" s="19"/>
      <c r="C217" s="20"/>
      <c r="D217" s="19"/>
      <c r="O217" s="22"/>
      <c r="Z217" s="22"/>
      <c r="AA217" s="21"/>
    </row>
    <row r="218" spans="2:27" s="12" customFormat="1" ht="12.75">
      <c r="B218" s="19"/>
      <c r="C218" s="20"/>
      <c r="D218" s="19"/>
      <c r="O218" s="22"/>
      <c r="Z218" s="22"/>
      <c r="AA218" s="21"/>
    </row>
    <row r="219" spans="2:27" s="12" customFormat="1" ht="12.75">
      <c r="B219" s="19"/>
      <c r="C219" s="20"/>
      <c r="D219" s="19"/>
      <c r="O219" s="22"/>
      <c r="Z219" s="22"/>
      <c r="AA219" s="21"/>
    </row>
    <row r="220" spans="2:27" s="12" customFormat="1" ht="12.75">
      <c r="B220" s="19"/>
      <c r="C220" s="20"/>
      <c r="D220" s="19"/>
      <c r="O220" s="22"/>
      <c r="Z220" s="22"/>
      <c r="AA220" s="21"/>
    </row>
    <row r="221" spans="2:27" s="12" customFormat="1" ht="12.75">
      <c r="B221" s="19"/>
      <c r="C221" s="20"/>
      <c r="D221" s="19"/>
      <c r="O221" s="22"/>
      <c r="Z221" s="22"/>
      <c r="AA221" s="21"/>
    </row>
    <row r="222" spans="2:27" s="12" customFormat="1" ht="12.75">
      <c r="B222" s="19"/>
      <c r="C222" s="20"/>
      <c r="D222" s="19"/>
      <c r="O222" s="22"/>
      <c r="Z222" s="22"/>
      <c r="AA222" s="21"/>
    </row>
    <row r="223" spans="2:27" s="12" customFormat="1" ht="12.75">
      <c r="B223" s="19"/>
      <c r="C223" s="20"/>
      <c r="D223" s="19"/>
      <c r="O223" s="22"/>
      <c r="Z223" s="22"/>
      <c r="AA223" s="21"/>
    </row>
    <row r="224" spans="2:27" s="12" customFormat="1" ht="12.75">
      <c r="B224" s="19"/>
      <c r="C224" s="20"/>
      <c r="D224" s="19"/>
      <c r="O224" s="22"/>
      <c r="Z224" s="22"/>
      <c r="AA224" s="21"/>
    </row>
    <row r="225" spans="2:27" s="12" customFormat="1" ht="12.75">
      <c r="B225" s="19"/>
      <c r="C225" s="20"/>
      <c r="D225" s="19"/>
      <c r="O225" s="22"/>
      <c r="Z225" s="22"/>
      <c r="AA225" s="21"/>
    </row>
    <row r="226" spans="2:27" s="12" customFormat="1" ht="12.75">
      <c r="B226" s="19"/>
      <c r="C226" s="20"/>
      <c r="D226" s="19"/>
      <c r="O226" s="22"/>
      <c r="Z226" s="22"/>
      <c r="AA226" s="21"/>
    </row>
    <row r="227" spans="2:27" s="12" customFormat="1" ht="12.75">
      <c r="B227" s="19"/>
      <c r="C227" s="20"/>
      <c r="D227" s="19"/>
      <c r="O227" s="22"/>
      <c r="Z227" s="22"/>
      <c r="AA227" s="21"/>
    </row>
    <row r="228" spans="2:27" s="12" customFormat="1" ht="12.75">
      <c r="B228" s="19"/>
      <c r="C228" s="20"/>
      <c r="D228" s="19"/>
      <c r="O228" s="22"/>
      <c r="Z228" s="22"/>
      <c r="AA228" s="21"/>
    </row>
    <row r="229" spans="2:27" s="12" customFormat="1" ht="12.75">
      <c r="B229" s="19"/>
      <c r="C229" s="20"/>
      <c r="D229" s="19"/>
      <c r="O229" s="22"/>
      <c r="Z229" s="22"/>
      <c r="AA229" s="21"/>
    </row>
    <row r="230" spans="2:27" s="12" customFormat="1" ht="12.75">
      <c r="B230" s="19"/>
      <c r="C230" s="20"/>
      <c r="D230" s="19"/>
      <c r="O230" s="22"/>
      <c r="Z230" s="22"/>
      <c r="AA230" s="21"/>
    </row>
    <row r="231" spans="2:27" s="12" customFormat="1" ht="12.75">
      <c r="B231" s="19"/>
      <c r="C231" s="20"/>
      <c r="D231" s="19"/>
      <c r="O231" s="22"/>
      <c r="Z231" s="22"/>
      <c r="AA231" s="21"/>
    </row>
    <row r="232" spans="2:27" s="12" customFormat="1" ht="12.75">
      <c r="B232" s="19"/>
      <c r="C232" s="20"/>
      <c r="D232" s="19"/>
      <c r="O232" s="22"/>
      <c r="Z232" s="22"/>
      <c r="AA232" s="21"/>
    </row>
    <row r="233" spans="2:27" s="12" customFormat="1" ht="12.75">
      <c r="B233" s="19"/>
      <c r="C233" s="20"/>
      <c r="D233" s="19"/>
      <c r="O233" s="22"/>
      <c r="Z233" s="22"/>
      <c r="AA233" s="21"/>
    </row>
    <row r="234" spans="2:27" s="12" customFormat="1" ht="12.75">
      <c r="B234" s="19"/>
      <c r="C234" s="20"/>
      <c r="D234" s="19"/>
      <c r="O234" s="22"/>
      <c r="Z234" s="22"/>
      <c r="AA234" s="21"/>
    </row>
    <row r="235" spans="2:27" s="12" customFormat="1" ht="12.75">
      <c r="B235" s="19"/>
      <c r="C235" s="20"/>
      <c r="D235" s="19"/>
      <c r="O235" s="22"/>
      <c r="Z235" s="22"/>
      <c r="AA235" s="21"/>
    </row>
    <row r="236" spans="2:27" s="12" customFormat="1" ht="12.75">
      <c r="B236" s="19"/>
      <c r="C236" s="20"/>
      <c r="D236" s="19"/>
      <c r="O236" s="22"/>
      <c r="Z236" s="22"/>
      <c r="AA236" s="21"/>
    </row>
    <row r="237" spans="2:27" s="12" customFormat="1" ht="12.75">
      <c r="B237" s="19"/>
      <c r="C237" s="20"/>
      <c r="D237" s="19"/>
      <c r="O237" s="22"/>
      <c r="Z237" s="22"/>
      <c r="AA237" s="21"/>
    </row>
    <row r="238" spans="2:27" s="12" customFormat="1" ht="12.75">
      <c r="B238" s="19"/>
      <c r="C238" s="20"/>
      <c r="D238" s="19"/>
      <c r="O238" s="22"/>
      <c r="Z238" s="22"/>
      <c r="AA238" s="21"/>
    </row>
    <row r="239" spans="2:27" s="12" customFormat="1" ht="12.75">
      <c r="B239" s="19"/>
      <c r="C239" s="20"/>
      <c r="D239" s="19"/>
      <c r="O239" s="22"/>
      <c r="Z239" s="22"/>
      <c r="AA239" s="21"/>
    </row>
    <row r="240" spans="2:27" s="12" customFormat="1" ht="12.75">
      <c r="B240" s="19"/>
      <c r="C240" s="20"/>
      <c r="D240" s="19"/>
      <c r="O240" s="22"/>
      <c r="Z240" s="22"/>
      <c r="AA240" s="21"/>
    </row>
    <row r="241" spans="2:27" s="12" customFormat="1" ht="12.75">
      <c r="B241" s="19"/>
      <c r="C241" s="20"/>
      <c r="D241" s="19"/>
      <c r="O241" s="22"/>
      <c r="Z241" s="22"/>
      <c r="AA241" s="21"/>
    </row>
    <row r="242" spans="2:27" s="12" customFormat="1" ht="12.75">
      <c r="B242" s="19"/>
      <c r="C242" s="20"/>
      <c r="D242" s="19"/>
      <c r="O242" s="22"/>
      <c r="Z242" s="22"/>
      <c r="AA242" s="21"/>
    </row>
    <row r="243" spans="2:27" s="12" customFormat="1" ht="12.75">
      <c r="B243" s="19"/>
      <c r="C243" s="20"/>
      <c r="D243" s="19"/>
      <c r="O243" s="22"/>
      <c r="Z243" s="22"/>
      <c r="AA243" s="21"/>
    </row>
    <row r="244" spans="2:27" s="12" customFormat="1" ht="12.75">
      <c r="B244" s="19"/>
      <c r="C244" s="20"/>
      <c r="D244" s="19"/>
      <c r="O244" s="22"/>
      <c r="Z244" s="22"/>
      <c r="AA244" s="21"/>
    </row>
    <row r="245" spans="2:27" s="12" customFormat="1" ht="12.75">
      <c r="B245" s="19"/>
      <c r="C245" s="20"/>
      <c r="D245" s="19"/>
      <c r="O245" s="22"/>
      <c r="Z245" s="22"/>
      <c r="AA245" s="21"/>
    </row>
    <row r="246" spans="2:27" s="12" customFormat="1" ht="12.75">
      <c r="B246" s="19"/>
      <c r="C246" s="20"/>
      <c r="D246" s="19"/>
      <c r="O246" s="22"/>
      <c r="Z246" s="22"/>
      <c r="AA246" s="21"/>
    </row>
    <row r="247" spans="2:27" s="12" customFormat="1" ht="12.75">
      <c r="B247" s="19"/>
      <c r="C247" s="20"/>
      <c r="D247" s="19"/>
      <c r="O247" s="22"/>
      <c r="Z247" s="22"/>
      <c r="AA247" s="21"/>
    </row>
    <row r="248" spans="2:27" s="12" customFormat="1" ht="12.75">
      <c r="B248" s="19"/>
      <c r="C248" s="20"/>
      <c r="D248" s="19"/>
      <c r="O248" s="22"/>
      <c r="Z248" s="22"/>
      <c r="AA248" s="21"/>
    </row>
    <row r="249" spans="2:27" s="12" customFormat="1" ht="12.75">
      <c r="B249" s="19"/>
      <c r="C249" s="20"/>
      <c r="D249" s="19"/>
      <c r="O249" s="22"/>
      <c r="Z249" s="22"/>
      <c r="AA249" s="21"/>
    </row>
    <row r="250" spans="2:27" s="12" customFormat="1" ht="12.75">
      <c r="B250" s="19"/>
      <c r="C250" s="20"/>
      <c r="D250" s="19"/>
      <c r="O250" s="22"/>
      <c r="Z250" s="22"/>
      <c r="AA250" s="21"/>
    </row>
    <row r="251" spans="2:27" s="12" customFormat="1" ht="12.75">
      <c r="B251" s="19"/>
      <c r="C251" s="20"/>
      <c r="D251" s="19"/>
      <c r="O251" s="22"/>
      <c r="Z251" s="22"/>
      <c r="AA251" s="21"/>
    </row>
    <row r="252" spans="2:27" s="12" customFormat="1" ht="12.75">
      <c r="B252" s="19"/>
      <c r="C252" s="20"/>
      <c r="D252" s="19"/>
      <c r="O252" s="22"/>
      <c r="Z252" s="22"/>
      <c r="AA252" s="21"/>
    </row>
    <row r="253" spans="2:27" s="12" customFormat="1" ht="12.75">
      <c r="B253" s="19"/>
      <c r="C253" s="20"/>
      <c r="D253" s="19"/>
      <c r="O253" s="22"/>
      <c r="Z253" s="22"/>
      <c r="AA253" s="21"/>
    </row>
    <row r="254" spans="2:27" s="12" customFormat="1" ht="12.75">
      <c r="B254" s="19"/>
      <c r="C254" s="20"/>
      <c r="D254" s="19"/>
      <c r="O254" s="22"/>
      <c r="Z254" s="22"/>
      <c r="AA254" s="21"/>
    </row>
    <row r="255" spans="2:27" s="12" customFormat="1" ht="12.75">
      <c r="B255" s="19"/>
      <c r="C255" s="20"/>
      <c r="D255" s="19"/>
      <c r="O255" s="22"/>
      <c r="Z255" s="22"/>
      <c r="AA255" s="21"/>
    </row>
    <row r="256" spans="2:27" s="12" customFormat="1" ht="12.75">
      <c r="B256" s="19"/>
      <c r="C256" s="20"/>
      <c r="D256" s="19"/>
      <c r="O256" s="22"/>
      <c r="Z256" s="22"/>
      <c r="AA256" s="21"/>
    </row>
    <row r="257" spans="2:27" s="12" customFormat="1" ht="12.75">
      <c r="B257" s="19"/>
      <c r="C257" s="20"/>
      <c r="D257" s="19"/>
      <c r="O257" s="22"/>
      <c r="Z257" s="22"/>
      <c r="AA257" s="21"/>
    </row>
    <row r="258" spans="2:27" s="12" customFormat="1" ht="12.75">
      <c r="B258" s="19"/>
      <c r="C258" s="20"/>
      <c r="D258" s="19"/>
      <c r="O258" s="22"/>
      <c r="Z258" s="22"/>
      <c r="AA258" s="21"/>
    </row>
    <row r="259" spans="2:27" s="12" customFormat="1" ht="12.75">
      <c r="B259" s="19"/>
      <c r="C259" s="20"/>
      <c r="D259" s="19"/>
      <c r="O259" s="22"/>
      <c r="Z259" s="22"/>
      <c r="AA259" s="21"/>
    </row>
    <row r="260" spans="2:27" s="12" customFormat="1" ht="12.75">
      <c r="B260" s="19"/>
      <c r="C260" s="20"/>
      <c r="D260" s="19"/>
      <c r="O260" s="22"/>
      <c r="Z260" s="22"/>
      <c r="AA260" s="21"/>
    </row>
    <row r="261" spans="2:27" s="12" customFormat="1" ht="12.75">
      <c r="B261" s="19"/>
      <c r="C261" s="20"/>
      <c r="D261" s="19"/>
      <c r="O261" s="22"/>
      <c r="Z261" s="22"/>
      <c r="AA261" s="21"/>
    </row>
    <row r="262" spans="2:27" s="12" customFormat="1" ht="12.75">
      <c r="B262" s="19"/>
      <c r="C262" s="20"/>
      <c r="D262" s="19"/>
      <c r="O262" s="22"/>
      <c r="Z262" s="22"/>
      <c r="AA262" s="21"/>
    </row>
    <row r="263" spans="2:27" s="12" customFormat="1" ht="12.75">
      <c r="B263" s="19"/>
      <c r="C263" s="20"/>
      <c r="D263" s="19"/>
      <c r="O263" s="22"/>
      <c r="Z263" s="22"/>
      <c r="AA263" s="21"/>
    </row>
    <row r="264" spans="2:27" s="12" customFormat="1" ht="12.75">
      <c r="B264" s="19"/>
      <c r="C264" s="20"/>
      <c r="D264" s="19"/>
      <c r="O264" s="22"/>
      <c r="Z264" s="22"/>
      <c r="AA264" s="21"/>
    </row>
    <row r="265" spans="2:27" s="12" customFormat="1" ht="12.75">
      <c r="B265" s="19"/>
      <c r="C265" s="20"/>
      <c r="D265" s="19"/>
      <c r="O265" s="22"/>
      <c r="Z265" s="22"/>
      <c r="AA265" s="21"/>
    </row>
    <row r="266" spans="2:27" s="12" customFormat="1" ht="12.75">
      <c r="B266" s="19"/>
      <c r="C266" s="20"/>
      <c r="D266" s="19"/>
      <c r="O266" s="22"/>
      <c r="Z266" s="22"/>
      <c r="AA266" s="21"/>
    </row>
    <row r="267" spans="2:27" s="12" customFormat="1" ht="12.75">
      <c r="B267" s="19"/>
      <c r="C267" s="20"/>
      <c r="D267" s="19"/>
      <c r="O267" s="22"/>
      <c r="Z267" s="22"/>
      <c r="AA267" s="21"/>
    </row>
    <row r="268" spans="2:27" s="12" customFormat="1" ht="12.75">
      <c r="B268" s="19"/>
      <c r="C268" s="20"/>
      <c r="D268" s="19"/>
      <c r="O268" s="22"/>
      <c r="Z268" s="22"/>
      <c r="AA268" s="21"/>
    </row>
    <row r="269" spans="2:27" s="12" customFormat="1" ht="12.75">
      <c r="B269" s="19"/>
      <c r="C269" s="20"/>
      <c r="D269" s="19"/>
      <c r="O269" s="22"/>
      <c r="Z269" s="22"/>
      <c r="AA269" s="21"/>
    </row>
    <row r="270" spans="2:27" s="12" customFormat="1" ht="12.75">
      <c r="B270" s="19"/>
      <c r="C270" s="20"/>
      <c r="D270" s="19"/>
      <c r="O270" s="22"/>
      <c r="Z270" s="22"/>
      <c r="AA270" s="21"/>
    </row>
    <row r="271" spans="2:27" s="12" customFormat="1" ht="12.75">
      <c r="B271" s="19"/>
      <c r="C271" s="20"/>
      <c r="D271" s="19"/>
      <c r="O271" s="22"/>
      <c r="Z271" s="22"/>
      <c r="AA271" s="21"/>
    </row>
    <row r="272" spans="2:27" s="12" customFormat="1" ht="12.75">
      <c r="B272" s="19"/>
      <c r="C272" s="20"/>
      <c r="D272" s="19"/>
      <c r="O272" s="22"/>
      <c r="Z272" s="22"/>
      <c r="AA272" s="21"/>
    </row>
    <row r="273" spans="2:27" s="12" customFormat="1" ht="12.75">
      <c r="B273" s="19"/>
      <c r="C273" s="20"/>
      <c r="D273" s="19"/>
      <c r="O273" s="22"/>
      <c r="Z273" s="22"/>
      <c r="AA273" s="21"/>
    </row>
    <row r="274" spans="2:27" s="12" customFormat="1" ht="12.75">
      <c r="B274" s="19"/>
      <c r="C274" s="20"/>
      <c r="D274" s="19"/>
      <c r="O274" s="22"/>
      <c r="Z274" s="22"/>
      <c r="AA274" s="21"/>
    </row>
    <row r="275" spans="2:27" s="12" customFormat="1" ht="12.75">
      <c r="B275" s="19"/>
      <c r="C275" s="20"/>
      <c r="D275" s="19"/>
      <c r="O275" s="22"/>
      <c r="Z275" s="22"/>
      <c r="AA275" s="21"/>
    </row>
    <row r="276" spans="2:27" s="12" customFormat="1" ht="12.75">
      <c r="B276" s="19"/>
      <c r="C276" s="20"/>
      <c r="D276" s="19"/>
      <c r="O276" s="22"/>
      <c r="Z276" s="22"/>
      <c r="AA276" s="21"/>
    </row>
    <row r="277" spans="2:27" s="12" customFormat="1" ht="12.75">
      <c r="B277" s="19"/>
      <c r="C277" s="20"/>
      <c r="D277" s="19"/>
      <c r="O277" s="22"/>
      <c r="Z277" s="22"/>
      <c r="AA277" s="21"/>
    </row>
    <row r="278" spans="2:27" s="12" customFormat="1" ht="12.75">
      <c r="B278" s="19"/>
      <c r="C278" s="20"/>
      <c r="D278" s="19"/>
      <c r="O278" s="22"/>
      <c r="Z278" s="22"/>
      <c r="AA278" s="21"/>
    </row>
    <row r="279" spans="2:27" s="12" customFormat="1" ht="12.75">
      <c r="B279" s="19"/>
      <c r="C279" s="20"/>
      <c r="D279" s="19"/>
      <c r="O279" s="22"/>
      <c r="Z279" s="22"/>
      <c r="AA279" s="21"/>
    </row>
    <row r="280" spans="2:27" s="12" customFormat="1" ht="12.75">
      <c r="B280" s="19"/>
      <c r="C280" s="20"/>
      <c r="D280" s="19"/>
      <c r="O280" s="22"/>
      <c r="Z280" s="22"/>
      <c r="AA280" s="21"/>
    </row>
    <row r="281" spans="2:27" s="12" customFormat="1" ht="12.75">
      <c r="B281" s="19"/>
      <c r="C281" s="20"/>
      <c r="D281" s="19"/>
      <c r="O281" s="22"/>
      <c r="Z281" s="22"/>
      <c r="AA281" s="21"/>
    </row>
    <row r="282" spans="2:27" s="12" customFormat="1" ht="12.75">
      <c r="B282" s="19"/>
      <c r="C282" s="20"/>
      <c r="D282" s="19"/>
      <c r="O282" s="22"/>
      <c r="Z282" s="22"/>
      <c r="AA282" s="21"/>
    </row>
    <row r="283" spans="2:27" s="12" customFormat="1" ht="12.75">
      <c r="B283" s="19"/>
      <c r="C283" s="20"/>
      <c r="D283" s="19"/>
      <c r="O283" s="22"/>
      <c r="Z283" s="22"/>
      <c r="AA283" s="21"/>
    </row>
    <row r="284" spans="2:27" s="12" customFormat="1" ht="12.75">
      <c r="B284" s="19"/>
      <c r="C284" s="20"/>
      <c r="D284" s="19"/>
      <c r="O284" s="22"/>
      <c r="Z284" s="22"/>
      <c r="AA284" s="21"/>
    </row>
    <row r="285" spans="2:27" s="12" customFormat="1" ht="12.75">
      <c r="B285" s="19"/>
      <c r="C285" s="20"/>
      <c r="D285" s="19"/>
      <c r="O285" s="22"/>
      <c r="Z285" s="22"/>
      <c r="AA285" s="21"/>
    </row>
    <row r="286" spans="2:27" s="12" customFormat="1" ht="12.75">
      <c r="B286" s="19"/>
      <c r="C286" s="20"/>
      <c r="D286" s="19"/>
      <c r="O286" s="22"/>
      <c r="Z286" s="22"/>
      <c r="AA286" s="21"/>
    </row>
    <row r="287" spans="2:27" s="12" customFormat="1" ht="12.75">
      <c r="B287" s="19"/>
      <c r="C287" s="20"/>
      <c r="D287" s="19"/>
      <c r="O287" s="22"/>
      <c r="Z287" s="22"/>
      <c r="AA287" s="21"/>
    </row>
    <row r="288" spans="2:27" s="12" customFormat="1" ht="12.75">
      <c r="B288" s="19"/>
      <c r="C288" s="20"/>
      <c r="D288" s="19"/>
      <c r="O288" s="22"/>
      <c r="Z288" s="22"/>
      <c r="AA288" s="21"/>
    </row>
    <row r="289" spans="2:27" s="12" customFormat="1" ht="12.75">
      <c r="B289" s="19"/>
      <c r="C289" s="20"/>
      <c r="D289" s="19"/>
      <c r="O289" s="22"/>
      <c r="Z289" s="22"/>
      <c r="AA289" s="21"/>
    </row>
    <row r="290" spans="2:27" s="12" customFormat="1" ht="12.75">
      <c r="B290" s="19"/>
      <c r="C290" s="20"/>
      <c r="D290" s="19"/>
      <c r="O290" s="22"/>
      <c r="Z290" s="22"/>
      <c r="AA290" s="21"/>
    </row>
    <row r="291" spans="2:27" s="12" customFormat="1" ht="12.75">
      <c r="B291" s="19"/>
      <c r="C291" s="20"/>
      <c r="D291" s="19"/>
      <c r="O291" s="22"/>
      <c r="Z291" s="22"/>
      <c r="AA291" s="21"/>
    </row>
    <row r="292" spans="2:27" s="12" customFormat="1" ht="12.75">
      <c r="B292" s="19"/>
      <c r="C292" s="20"/>
      <c r="D292" s="19"/>
      <c r="O292" s="22"/>
      <c r="Z292" s="22"/>
      <c r="AA292" s="21"/>
    </row>
    <row r="293" spans="2:27" s="12" customFormat="1" ht="12.75">
      <c r="B293" s="19"/>
      <c r="C293" s="20"/>
      <c r="D293" s="19"/>
      <c r="O293" s="22"/>
      <c r="Z293" s="22"/>
      <c r="AA293" s="21"/>
    </row>
    <row r="294" spans="2:27" s="12" customFormat="1" ht="12.75">
      <c r="B294" s="19"/>
      <c r="C294" s="20"/>
      <c r="D294" s="19"/>
      <c r="O294" s="22"/>
      <c r="Z294" s="22"/>
      <c r="AA294" s="21"/>
    </row>
    <row r="295" spans="2:27" s="12" customFormat="1" ht="12.75">
      <c r="B295" s="19"/>
      <c r="C295" s="20"/>
      <c r="D295" s="19"/>
      <c r="O295" s="22"/>
      <c r="Z295" s="22"/>
      <c r="AA295" s="21"/>
    </row>
    <row r="296" spans="2:27" s="12" customFormat="1" ht="12.75">
      <c r="B296" s="19"/>
      <c r="C296" s="20"/>
      <c r="D296" s="19"/>
      <c r="O296" s="22"/>
      <c r="Z296" s="22"/>
      <c r="AA296" s="21"/>
    </row>
    <row r="297" spans="2:27" s="12" customFormat="1" ht="12.75">
      <c r="B297" s="19"/>
      <c r="C297" s="20"/>
      <c r="D297" s="19"/>
      <c r="O297" s="22"/>
      <c r="Z297" s="22"/>
      <c r="AA297" s="21"/>
    </row>
    <row r="298" spans="2:27" s="12" customFormat="1" ht="12.75">
      <c r="B298" s="19"/>
      <c r="C298" s="20"/>
      <c r="D298" s="19"/>
      <c r="O298" s="22"/>
      <c r="Z298" s="22"/>
      <c r="AA298" s="21"/>
    </row>
    <row r="299" spans="2:27" s="12" customFormat="1" ht="12.75">
      <c r="B299" s="19"/>
      <c r="C299" s="20"/>
      <c r="D299" s="19"/>
      <c r="O299" s="22"/>
      <c r="Z299" s="22"/>
      <c r="AA299" s="21"/>
    </row>
    <row r="300" spans="2:27" s="12" customFormat="1" ht="12.75">
      <c r="B300" s="19"/>
      <c r="C300" s="20"/>
      <c r="D300" s="19"/>
      <c r="O300" s="22"/>
      <c r="Z300" s="22"/>
      <c r="AA300" s="21"/>
    </row>
    <row r="301" spans="2:27" s="12" customFormat="1" ht="12.75">
      <c r="B301" s="19"/>
      <c r="C301" s="20"/>
      <c r="D301" s="19"/>
      <c r="O301" s="22"/>
      <c r="Z301" s="22"/>
      <c r="AA301" s="21"/>
    </row>
    <row r="302" spans="2:27" s="12" customFormat="1" ht="12.75">
      <c r="B302" s="19"/>
      <c r="C302" s="20"/>
      <c r="D302" s="19"/>
      <c r="O302" s="22"/>
      <c r="Z302" s="22"/>
      <c r="AA302" s="21"/>
    </row>
    <row r="303" spans="2:27" s="12" customFormat="1" ht="12.75">
      <c r="B303" s="19"/>
      <c r="C303" s="20"/>
      <c r="D303" s="19"/>
      <c r="O303" s="22"/>
      <c r="Z303" s="22"/>
      <c r="AA303" s="21"/>
    </row>
    <row r="304" spans="2:27" s="12" customFormat="1" ht="12.75">
      <c r="B304" s="19"/>
      <c r="C304" s="20"/>
      <c r="D304" s="19"/>
      <c r="O304" s="22"/>
      <c r="Z304" s="22"/>
      <c r="AA304" s="21"/>
    </row>
    <row r="305" spans="2:27" s="12" customFormat="1" ht="12.75">
      <c r="B305" s="19"/>
      <c r="C305" s="20"/>
      <c r="D305" s="19"/>
      <c r="O305" s="22"/>
      <c r="Z305" s="22"/>
      <c r="AA305" s="21"/>
    </row>
    <row r="306" spans="2:27" s="12" customFormat="1" ht="12.75">
      <c r="B306" s="19"/>
      <c r="C306" s="20"/>
      <c r="D306" s="19"/>
      <c r="O306" s="22"/>
      <c r="Z306" s="22"/>
      <c r="AA306" s="21"/>
    </row>
    <row r="307" spans="2:27" s="12" customFormat="1" ht="12.75">
      <c r="B307" s="19"/>
      <c r="C307" s="20"/>
      <c r="D307" s="19"/>
      <c r="O307" s="22"/>
      <c r="Z307" s="22"/>
      <c r="AA307" s="21"/>
    </row>
    <row r="308" spans="2:27" s="12" customFormat="1" ht="12.75">
      <c r="B308" s="19"/>
      <c r="C308" s="20"/>
      <c r="D308" s="19"/>
      <c r="O308" s="22"/>
      <c r="Z308" s="22"/>
      <c r="AA308" s="21"/>
    </row>
    <row r="309" spans="2:27" s="12" customFormat="1" ht="12.75">
      <c r="B309" s="19"/>
      <c r="C309" s="20"/>
      <c r="D309" s="19"/>
      <c r="O309" s="22"/>
      <c r="Z309" s="22"/>
      <c r="AA309" s="21"/>
    </row>
    <row r="310" spans="2:27" s="12" customFormat="1" ht="12.75">
      <c r="B310" s="19"/>
      <c r="C310" s="20"/>
      <c r="D310" s="19"/>
      <c r="O310" s="22"/>
      <c r="Z310" s="22"/>
      <c r="AA310" s="21"/>
    </row>
    <row r="311" spans="2:27" s="12" customFormat="1" ht="12.75">
      <c r="B311" s="19"/>
      <c r="C311" s="20"/>
      <c r="D311" s="19"/>
      <c r="O311" s="22"/>
      <c r="Z311" s="22"/>
      <c r="AA311" s="21"/>
    </row>
    <row r="312" spans="2:27" s="12" customFormat="1" ht="12.75">
      <c r="B312" s="19"/>
      <c r="C312" s="20"/>
      <c r="D312" s="19"/>
      <c r="O312" s="22"/>
      <c r="Z312" s="22"/>
      <c r="AA312" s="21"/>
    </row>
    <row r="313" spans="2:27" s="12" customFormat="1" ht="12.75">
      <c r="B313" s="19"/>
      <c r="C313" s="20"/>
      <c r="D313" s="19"/>
      <c r="O313" s="22"/>
      <c r="Z313" s="22"/>
      <c r="AA313" s="21"/>
    </row>
    <row r="314" spans="2:27" s="12" customFormat="1" ht="12.75">
      <c r="B314" s="19"/>
      <c r="C314" s="20"/>
      <c r="D314" s="19"/>
      <c r="O314" s="22"/>
      <c r="Z314" s="22"/>
      <c r="AA314" s="21"/>
    </row>
    <row r="315" spans="2:27" s="12" customFormat="1" ht="12.75">
      <c r="B315" s="19"/>
      <c r="C315" s="20"/>
      <c r="D315" s="19"/>
      <c r="O315" s="22"/>
      <c r="Z315" s="22"/>
      <c r="AA315" s="21"/>
    </row>
    <row r="316" spans="2:27" s="12" customFormat="1" ht="12.75">
      <c r="B316" s="19"/>
      <c r="C316" s="20"/>
      <c r="D316" s="19"/>
      <c r="O316" s="22"/>
      <c r="Z316" s="22"/>
      <c r="AA316" s="21"/>
    </row>
    <row r="317" spans="2:27" s="12" customFormat="1" ht="12.75">
      <c r="B317" s="19"/>
      <c r="C317" s="20"/>
      <c r="D317" s="19"/>
      <c r="O317" s="22"/>
      <c r="Z317" s="22"/>
      <c r="AA317" s="21"/>
    </row>
    <row r="318" spans="2:27" s="12" customFormat="1" ht="12.75">
      <c r="B318" s="19"/>
      <c r="C318" s="20"/>
      <c r="D318" s="19"/>
      <c r="O318" s="22"/>
      <c r="Z318" s="22"/>
      <c r="AA318" s="21"/>
    </row>
    <row r="319" spans="2:27" s="12" customFormat="1" ht="12.75">
      <c r="B319" s="19"/>
      <c r="C319" s="20"/>
      <c r="D319" s="19"/>
      <c r="O319" s="22"/>
      <c r="Z319" s="22"/>
      <c r="AA319" s="21"/>
    </row>
    <row r="320" spans="2:27" s="12" customFormat="1" ht="12.75">
      <c r="B320" s="19"/>
      <c r="C320" s="20"/>
      <c r="D320" s="19"/>
      <c r="O320" s="22"/>
      <c r="Z320" s="22"/>
      <c r="AA320" s="21"/>
    </row>
    <row r="321" spans="2:27" s="12" customFormat="1" ht="12.75">
      <c r="B321" s="19"/>
      <c r="C321" s="20"/>
      <c r="D321" s="19"/>
      <c r="O321" s="22"/>
      <c r="Z321" s="22"/>
      <c r="AA321" s="21"/>
    </row>
    <row r="322" spans="2:27" s="12" customFormat="1" ht="12.75">
      <c r="B322" s="19"/>
      <c r="C322" s="20"/>
      <c r="D322" s="19"/>
      <c r="O322" s="22"/>
      <c r="Z322" s="22"/>
      <c r="AA322" s="21"/>
    </row>
    <row r="323" spans="2:27" s="12" customFormat="1" ht="12.75">
      <c r="B323" s="19"/>
      <c r="C323" s="20"/>
      <c r="D323" s="19"/>
      <c r="O323" s="22"/>
      <c r="Z323" s="22"/>
      <c r="AA323" s="21"/>
    </row>
    <row r="324" spans="2:27" s="12" customFormat="1" ht="12.75">
      <c r="B324" s="19"/>
      <c r="C324" s="20"/>
      <c r="D324" s="19"/>
      <c r="O324" s="22"/>
      <c r="Z324" s="22"/>
      <c r="AA324" s="21"/>
    </row>
    <row r="325" spans="2:27" s="12" customFormat="1" ht="12.75">
      <c r="B325" s="19"/>
      <c r="C325" s="20"/>
      <c r="D325" s="19"/>
      <c r="O325" s="22"/>
      <c r="Z325" s="22"/>
      <c r="AA325" s="21"/>
    </row>
    <row r="326" spans="2:27" s="12" customFormat="1" ht="12.75">
      <c r="B326" s="19"/>
      <c r="C326" s="20"/>
      <c r="D326" s="19"/>
      <c r="O326" s="22"/>
      <c r="Z326" s="22"/>
      <c r="AA326" s="21"/>
    </row>
    <row r="327" spans="2:27" s="12" customFormat="1" ht="12.75">
      <c r="B327" s="19"/>
      <c r="C327" s="20"/>
      <c r="D327" s="19"/>
      <c r="O327" s="22"/>
      <c r="Z327" s="22"/>
      <c r="AA327" s="21"/>
    </row>
    <row r="328" spans="2:27" s="12" customFormat="1" ht="12.75">
      <c r="B328" s="19"/>
      <c r="C328" s="20"/>
      <c r="D328" s="19"/>
      <c r="O328" s="22"/>
      <c r="Z328" s="22"/>
      <c r="AA328" s="21"/>
    </row>
    <row r="329" spans="2:27" s="12" customFormat="1" ht="12.75">
      <c r="B329" s="19"/>
      <c r="C329" s="20"/>
      <c r="D329" s="19"/>
      <c r="O329" s="22"/>
      <c r="Z329" s="22"/>
      <c r="AA329" s="21"/>
    </row>
    <row r="330" spans="2:27" s="12" customFormat="1" ht="12.75">
      <c r="B330" s="19"/>
      <c r="C330" s="20"/>
      <c r="D330" s="19"/>
      <c r="O330" s="22"/>
      <c r="Z330" s="22"/>
      <c r="AA330" s="21"/>
    </row>
    <row r="331" spans="2:27" s="12" customFormat="1" ht="12.75">
      <c r="B331" s="19"/>
      <c r="C331" s="20"/>
      <c r="D331" s="19"/>
      <c r="O331" s="22"/>
      <c r="Z331" s="22"/>
      <c r="AA331" s="21"/>
    </row>
    <row r="332" spans="2:27" s="12" customFormat="1" ht="12.75">
      <c r="B332" s="19"/>
      <c r="C332" s="20"/>
      <c r="D332" s="19"/>
      <c r="O332" s="22"/>
      <c r="Z332" s="22"/>
      <c r="AA332" s="21"/>
    </row>
    <row r="333" spans="2:27" s="12" customFormat="1" ht="12.75">
      <c r="B333" s="19"/>
      <c r="C333" s="20"/>
      <c r="D333" s="19"/>
      <c r="O333" s="22"/>
      <c r="Z333" s="22"/>
      <c r="AA333" s="21"/>
    </row>
    <row r="334" spans="2:27" s="12" customFormat="1" ht="12.75">
      <c r="B334" s="19"/>
      <c r="C334" s="20"/>
      <c r="D334" s="19"/>
      <c r="O334" s="22"/>
      <c r="Z334" s="22"/>
      <c r="AA334" s="21"/>
    </row>
    <row r="335" spans="2:27" s="12" customFormat="1" ht="12.75">
      <c r="B335" s="19"/>
      <c r="C335" s="20"/>
      <c r="D335" s="19"/>
      <c r="O335" s="22"/>
      <c r="Z335" s="22"/>
      <c r="AA335" s="21"/>
    </row>
    <row r="336" spans="2:27" s="12" customFormat="1" ht="12.75">
      <c r="B336" s="19"/>
      <c r="C336" s="20"/>
      <c r="D336" s="19"/>
      <c r="O336" s="22"/>
      <c r="Z336" s="22"/>
      <c r="AA336" s="21"/>
    </row>
    <row r="337" spans="2:27" s="12" customFormat="1" ht="12.75">
      <c r="B337" s="19"/>
      <c r="C337" s="20"/>
      <c r="D337" s="19"/>
      <c r="O337" s="22"/>
      <c r="Z337" s="22"/>
      <c r="AA337" s="21"/>
    </row>
    <row r="338" spans="2:27" s="12" customFormat="1" ht="12.75">
      <c r="B338" s="19"/>
      <c r="C338" s="20"/>
      <c r="D338" s="19"/>
      <c r="O338" s="22"/>
      <c r="Z338" s="22"/>
      <c r="AA338" s="21"/>
    </row>
    <row r="339" spans="2:27" s="12" customFormat="1" ht="12.75">
      <c r="B339" s="19"/>
      <c r="C339" s="20"/>
      <c r="D339" s="19"/>
      <c r="O339" s="22"/>
      <c r="Z339" s="22"/>
      <c r="AA339" s="21"/>
    </row>
    <row r="340" spans="2:27" s="12" customFormat="1" ht="12.75">
      <c r="B340" s="19"/>
      <c r="C340" s="20"/>
      <c r="D340" s="19"/>
      <c r="O340" s="22"/>
      <c r="Z340" s="22"/>
      <c r="AA340" s="21"/>
    </row>
    <row r="341" spans="2:27" s="12" customFormat="1" ht="12.75">
      <c r="B341" s="19"/>
      <c r="C341" s="20"/>
      <c r="D341" s="19"/>
      <c r="O341" s="22"/>
      <c r="Z341" s="22"/>
      <c r="AA341" s="21"/>
    </row>
    <row r="342" spans="2:27" s="12" customFormat="1" ht="12.75">
      <c r="B342" s="19"/>
      <c r="C342" s="20"/>
      <c r="D342" s="19"/>
      <c r="O342" s="22"/>
      <c r="Z342" s="22"/>
      <c r="AA342" s="21"/>
    </row>
    <row r="343" spans="2:27" s="12" customFormat="1" ht="12.75">
      <c r="B343" s="19"/>
      <c r="C343" s="20"/>
      <c r="D343" s="19"/>
      <c r="O343" s="22"/>
      <c r="Z343" s="22"/>
      <c r="AA343" s="21"/>
    </row>
    <row r="344" spans="2:27" s="12" customFormat="1" ht="12.75">
      <c r="B344" s="19"/>
      <c r="C344" s="20"/>
      <c r="D344" s="19"/>
      <c r="O344" s="22"/>
      <c r="Z344" s="22"/>
      <c r="AA344" s="21"/>
    </row>
    <row r="345" spans="2:27" s="12" customFormat="1" ht="12.75">
      <c r="B345" s="19"/>
      <c r="C345" s="20"/>
      <c r="D345" s="19"/>
      <c r="O345" s="22"/>
      <c r="Z345" s="22"/>
      <c r="AA345" s="21"/>
    </row>
    <row r="346" spans="2:27" s="12" customFormat="1" ht="12.75">
      <c r="B346" s="19"/>
      <c r="C346" s="20"/>
      <c r="D346" s="19"/>
      <c r="O346" s="22"/>
      <c r="Z346" s="22"/>
      <c r="AA346" s="21"/>
    </row>
    <row r="347" spans="2:27" s="12" customFormat="1" ht="12.75">
      <c r="B347" s="19"/>
      <c r="C347" s="20"/>
      <c r="D347" s="19"/>
      <c r="O347" s="22"/>
      <c r="Z347" s="22"/>
      <c r="AA347" s="21"/>
    </row>
    <row r="348" spans="2:27" s="12" customFormat="1" ht="12.75">
      <c r="B348" s="19"/>
      <c r="C348" s="20"/>
      <c r="D348" s="19"/>
      <c r="O348" s="22"/>
      <c r="Z348" s="22"/>
      <c r="AA348" s="21"/>
    </row>
    <row r="349" spans="2:27" s="12" customFormat="1" ht="12.75">
      <c r="B349" s="19"/>
      <c r="C349" s="20"/>
      <c r="D349" s="19"/>
      <c r="O349" s="22"/>
      <c r="Z349" s="22"/>
      <c r="AA349" s="21"/>
    </row>
    <row r="350" spans="2:27" s="12" customFormat="1" ht="12.75">
      <c r="B350" s="19"/>
      <c r="C350" s="20"/>
      <c r="D350" s="19"/>
      <c r="O350" s="22"/>
      <c r="Z350" s="22"/>
      <c r="AA350" s="21"/>
    </row>
    <row r="351" spans="2:27" s="12" customFormat="1" ht="12.75">
      <c r="B351" s="19"/>
      <c r="C351" s="20"/>
      <c r="D351" s="19"/>
      <c r="O351" s="22"/>
      <c r="Z351" s="22"/>
      <c r="AA351" s="21"/>
    </row>
    <row r="352" spans="2:27" s="12" customFormat="1" ht="12.75">
      <c r="B352" s="19"/>
      <c r="C352" s="20"/>
      <c r="D352" s="19"/>
      <c r="O352" s="22"/>
      <c r="Z352" s="22"/>
      <c r="AA352" s="21"/>
    </row>
    <row r="353" spans="2:27" s="12" customFormat="1" ht="12.75">
      <c r="B353" s="19"/>
      <c r="C353" s="20"/>
      <c r="D353" s="19"/>
      <c r="O353" s="22"/>
      <c r="Z353" s="22"/>
      <c r="AA353" s="21"/>
    </row>
    <row r="354" spans="2:27" s="12" customFormat="1" ht="12.75">
      <c r="B354" s="19"/>
      <c r="C354" s="20"/>
      <c r="D354" s="19"/>
      <c r="O354" s="22"/>
      <c r="Z354" s="22"/>
      <c r="AA354" s="21"/>
    </row>
    <row r="355" spans="2:27" s="12" customFormat="1" ht="12.75">
      <c r="B355" s="19"/>
      <c r="C355" s="20"/>
      <c r="D355" s="19"/>
      <c r="O355" s="22"/>
      <c r="Z355" s="22"/>
      <c r="AA355" s="21"/>
    </row>
    <row r="356" spans="2:27" s="12" customFormat="1" ht="12.75">
      <c r="B356" s="19"/>
      <c r="C356" s="20"/>
      <c r="D356" s="19"/>
      <c r="O356" s="22"/>
      <c r="Z356" s="22"/>
      <c r="AA356" s="21"/>
    </row>
    <row r="357" spans="2:27" s="12" customFormat="1" ht="12.75">
      <c r="B357" s="19"/>
      <c r="C357" s="20"/>
      <c r="D357" s="19"/>
      <c r="O357" s="22"/>
      <c r="Z357" s="22"/>
      <c r="AA357" s="21"/>
    </row>
    <row r="358" spans="2:27" s="12" customFormat="1" ht="12.75">
      <c r="B358" s="19"/>
      <c r="C358" s="20"/>
      <c r="D358" s="19"/>
      <c r="O358" s="22"/>
      <c r="Z358" s="22"/>
      <c r="AA358" s="21"/>
    </row>
    <row r="359" spans="2:27" s="12" customFormat="1" ht="12.75">
      <c r="B359" s="19"/>
      <c r="C359" s="20"/>
      <c r="D359" s="19"/>
      <c r="O359" s="22"/>
      <c r="Z359" s="22"/>
      <c r="AA359" s="21"/>
    </row>
    <row r="360" spans="2:27" s="12" customFormat="1" ht="12.75">
      <c r="B360" s="19"/>
      <c r="C360" s="20"/>
      <c r="D360" s="19"/>
      <c r="O360" s="22"/>
      <c r="Z360" s="22"/>
      <c r="AA360" s="21"/>
    </row>
    <row r="361" spans="2:27" s="12" customFormat="1" ht="12.75">
      <c r="B361" s="19"/>
      <c r="C361" s="20"/>
      <c r="D361" s="19"/>
      <c r="O361" s="22"/>
      <c r="Z361" s="22"/>
      <c r="AA361" s="21"/>
    </row>
    <row r="362" spans="2:27" s="12" customFormat="1" ht="12.75">
      <c r="B362" s="19"/>
      <c r="C362" s="20"/>
      <c r="D362" s="19"/>
      <c r="O362" s="22"/>
      <c r="Z362" s="22"/>
      <c r="AA362" s="21"/>
    </row>
    <row r="363" spans="2:27" s="12" customFormat="1" ht="12.75">
      <c r="B363" s="19"/>
      <c r="C363" s="20"/>
      <c r="D363" s="19"/>
      <c r="O363" s="22"/>
      <c r="Z363" s="22"/>
      <c r="AA363" s="21"/>
    </row>
    <row r="364" spans="2:27" s="12" customFormat="1" ht="12.75">
      <c r="B364" s="19"/>
      <c r="C364" s="20"/>
      <c r="D364" s="19"/>
      <c r="O364" s="22"/>
      <c r="Z364" s="22"/>
      <c r="AA364" s="21"/>
    </row>
    <row r="365" spans="2:27" s="12" customFormat="1" ht="12.75">
      <c r="B365" s="19"/>
      <c r="C365" s="20"/>
      <c r="D365" s="19"/>
      <c r="O365" s="22"/>
      <c r="Z365" s="22"/>
      <c r="AA365" s="21"/>
    </row>
    <row r="366" spans="2:27" s="12" customFormat="1" ht="12.75">
      <c r="B366" s="19"/>
      <c r="C366" s="20"/>
      <c r="D366" s="19"/>
      <c r="O366" s="22"/>
      <c r="Z366" s="22"/>
      <c r="AA366" s="21"/>
    </row>
    <row r="367" spans="2:27" s="12" customFormat="1" ht="12.75">
      <c r="B367" s="19"/>
      <c r="C367" s="20"/>
      <c r="D367" s="19"/>
      <c r="O367" s="22"/>
      <c r="Z367" s="22"/>
      <c r="AA367" s="21"/>
    </row>
    <row r="368" spans="2:27" s="12" customFormat="1" ht="12.75">
      <c r="B368" s="19"/>
      <c r="C368" s="20"/>
      <c r="D368" s="19"/>
      <c r="O368" s="22"/>
      <c r="Z368" s="22"/>
      <c r="AA368" s="21"/>
    </row>
    <row r="369" spans="2:27" s="12" customFormat="1" ht="12.75">
      <c r="B369" s="19"/>
      <c r="C369" s="20"/>
      <c r="D369" s="19"/>
      <c r="O369" s="22"/>
      <c r="Z369" s="22"/>
      <c r="AA369" s="21"/>
    </row>
    <row r="370" spans="2:27" s="12" customFormat="1" ht="12.75">
      <c r="B370" s="19"/>
      <c r="C370" s="20"/>
      <c r="D370" s="19"/>
      <c r="O370" s="22"/>
      <c r="Z370" s="22"/>
      <c r="AA370" s="21"/>
    </row>
    <row r="371" spans="2:27" s="12" customFormat="1" ht="12.75">
      <c r="B371" s="19"/>
      <c r="C371" s="20"/>
      <c r="D371" s="19"/>
      <c r="O371" s="22"/>
      <c r="Z371" s="22"/>
      <c r="AA371" s="21"/>
    </row>
    <row r="372" spans="2:27" s="12" customFormat="1" ht="12.75">
      <c r="B372" s="19"/>
      <c r="C372" s="20"/>
      <c r="D372" s="19"/>
      <c r="O372" s="22"/>
      <c r="Z372" s="22"/>
      <c r="AA372" s="21"/>
    </row>
    <row r="373" spans="2:27" s="12" customFormat="1" ht="12.75">
      <c r="B373" s="19"/>
      <c r="C373" s="20"/>
      <c r="D373" s="19"/>
      <c r="O373" s="22"/>
      <c r="Z373" s="22"/>
      <c r="AA373" s="21"/>
    </row>
    <row r="374" spans="2:27" s="12" customFormat="1" ht="12.75">
      <c r="B374" s="19"/>
      <c r="C374" s="20"/>
      <c r="D374" s="19"/>
      <c r="O374" s="22"/>
      <c r="Z374" s="22"/>
      <c r="AA374" s="21"/>
    </row>
    <row r="375" spans="2:27" s="12" customFormat="1" ht="12.75">
      <c r="B375" s="19"/>
      <c r="C375" s="20"/>
      <c r="D375" s="19"/>
      <c r="O375" s="22"/>
      <c r="Z375" s="22"/>
      <c r="AA375" s="21"/>
    </row>
    <row r="376" spans="2:27" s="12" customFormat="1" ht="12.75">
      <c r="B376" s="19"/>
      <c r="C376" s="20"/>
      <c r="D376" s="19"/>
      <c r="O376" s="22"/>
      <c r="Z376" s="22"/>
      <c r="AA376" s="21"/>
    </row>
    <row r="377" spans="2:27" s="12" customFormat="1" ht="12.75">
      <c r="B377" s="19"/>
      <c r="C377" s="20"/>
      <c r="D377" s="19"/>
      <c r="O377" s="22"/>
      <c r="Z377" s="22"/>
      <c r="AA377" s="21"/>
    </row>
    <row r="378" spans="2:27" s="12" customFormat="1" ht="12.75">
      <c r="B378" s="19"/>
      <c r="C378" s="20"/>
      <c r="D378" s="19"/>
      <c r="O378" s="22"/>
      <c r="Z378" s="22"/>
      <c r="AA378" s="21"/>
    </row>
    <row r="379" spans="2:27" s="12" customFormat="1" ht="12.75">
      <c r="B379" s="19"/>
      <c r="C379" s="20"/>
      <c r="D379" s="19"/>
      <c r="O379" s="22"/>
      <c r="Z379" s="22"/>
      <c r="AA379" s="21"/>
    </row>
    <row r="380" spans="2:27" s="12" customFormat="1" ht="12.75">
      <c r="B380" s="19"/>
      <c r="C380" s="20"/>
      <c r="D380" s="19"/>
      <c r="O380" s="22"/>
      <c r="Z380" s="22"/>
      <c r="AA380" s="21"/>
    </row>
    <row r="381" spans="2:27" s="12" customFormat="1" ht="12.75">
      <c r="B381" s="19"/>
      <c r="C381" s="20"/>
      <c r="D381" s="19"/>
      <c r="O381" s="22"/>
      <c r="Z381" s="22"/>
      <c r="AA381" s="21"/>
    </row>
    <row r="382" spans="2:27" s="12" customFormat="1" ht="12.75">
      <c r="B382" s="19"/>
      <c r="C382" s="20"/>
      <c r="D382" s="19"/>
      <c r="O382" s="22"/>
      <c r="Z382" s="22"/>
      <c r="AA382" s="21"/>
    </row>
    <row r="383" spans="2:27" s="12" customFormat="1" ht="12.75">
      <c r="B383" s="19"/>
      <c r="C383" s="20"/>
      <c r="D383" s="19"/>
      <c r="O383" s="22"/>
      <c r="Z383" s="22"/>
      <c r="AA383" s="21"/>
    </row>
    <row r="384" spans="2:27" s="12" customFormat="1" ht="12.75">
      <c r="B384" s="19"/>
      <c r="C384" s="20"/>
      <c r="D384" s="19"/>
      <c r="O384" s="22"/>
      <c r="Z384" s="22"/>
      <c r="AA384" s="21"/>
    </row>
    <row r="385" spans="2:27" s="12" customFormat="1" ht="12.75">
      <c r="B385" s="19"/>
      <c r="C385" s="20"/>
      <c r="D385" s="19"/>
      <c r="O385" s="22"/>
      <c r="Z385" s="22"/>
      <c r="AA385" s="21"/>
    </row>
    <row r="386" spans="2:27" s="12" customFormat="1" ht="12.75">
      <c r="B386" s="19"/>
      <c r="C386" s="20"/>
      <c r="D386" s="19"/>
      <c r="O386" s="22"/>
      <c r="Z386" s="22"/>
      <c r="AA386" s="21"/>
    </row>
    <row r="387" spans="2:27" s="12" customFormat="1" ht="12.75">
      <c r="B387" s="19"/>
      <c r="C387" s="20"/>
      <c r="D387" s="19"/>
      <c r="O387" s="22"/>
      <c r="Z387" s="22"/>
      <c r="AA387" s="21"/>
    </row>
    <row r="388" spans="2:27" s="12" customFormat="1" ht="12.75">
      <c r="B388" s="19"/>
      <c r="C388" s="20"/>
      <c r="D388" s="19"/>
      <c r="O388" s="22"/>
      <c r="Z388" s="22"/>
      <c r="AA388" s="21"/>
    </row>
    <row r="389" spans="2:27" s="12" customFormat="1" ht="12.75">
      <c r="B389" s="19"/>
      <c r="C389" s="20"/>
      <c r="D389" s="19"/>
      <c r="O389" s="22"/>
      <c r="Z389" s="22"/>
      <c r="AA389" s="21"/>
    </row>
    <row r="390" spans="2:27" s="12" customFormat="1" ht="12.75">
      <c r="B390" s="19"/>
      <c r="C390" s="20"/>
      <c r="D390" s="19"/>
      <c r="O390" s="22"/>
      <c r="Z390" s="22"/>
      <c r="AA390" s="21"/>
    </row>
    <row r="391" spans="2:27" s="12" customFormat="1" ht="12.75">
      <c r="B391" s="19"/>
      <c r="C391" s="20"/>
      <c r="D391" s="19"/>
      <c r="O391" s="22"/>
      <c r="Z391" s="22"/>
      <c r="AA391" s="21"/>
    </row>
    <row r="392" spans="2:27" s="12" customFormat="1" ht="12.75">
      <c r="B392" s="19"/>
      <c r="C392" s="20"/>
      <c r="D392" s="19"/>
      <c r="O392" s="22"/>
      <c r="Z392" s="22"/>
      <c r="AA392" s="21"/>
    </row>
    <row r="393" spans="2:27" s="12" customFormat="1" ht="12.75">
      <c r="B393" s="19"/>
      <c r="C393" s="20"/>
      <c r="D393" s="19"/>
      <c r="O393" s="22"/>
      <c r="Z393" s="22"/>
      <c r="AA393" s="21"/>
    </row>
    <row r="394" spans="2:27" s="12" customFormat="1" ht="12.75">
      <c r="B394" s="19"/>
      <c r="C394" s="20"/>
      <c r="D394" s="19"/>
      <c r="O394" s="22"/>
      <c r="Z394" s="22"/>
      <c r="AA394" s="21"/>
    </row>
    <row r="395" spans="2:27" s="12" customFormat="1" ht="12.75">
      <c r="B395" s="19"/>
      <c r="C395" s="20"/>
      <c r="D395" s="19"/>
      <c r="O395" s="22"/>
      <c r="Z395" s="22"/>
      <c r="AA395" s="21"/>
    </row>
    <row r="396" spans="2:27" s="12" customFormat="1" ht="12.75">
      <c r="B396" s="19"/>
      <c r="C396" s="20"/>
      <c r="D396" s="19"/>
      <c r="O396" s="22"/>
      <c r="Z396" s="22"/>
      <c r="AA396" s="21"/>
    </row>
    <row r="397" spans="2:27" s="12" customFormat="1" ht="12.75">
      <c r="B397" s="19"/>
      <c r="C397" s="20"/>
      <c r="D397" s="19"/>
      <c r="O397" s="22"/>
      <c r="Z397" s="22"/>
      <c r="AA397" s="21"/>
    </row>
    <row r="398" spans="2:27" s="12" customFormat="1" ht="12.75">
      <c r="B398" s="19"/>
      <c r="C398" s="20"/>
      <c r="D398" s="19"/>
      <c r="O398" s="22"/>
      <c r="Z398" s="22"/>
      <c r="AA398" s="21"/>
    </row>
    <row r="399" spans="2:27" s="12" customFormat="1" ht="12.75">
      <c r="B399" s="19"/>
      <c r="C399" s="20"/>
      <c r="D399" s="19"/>
      <c r="O399" s="22"/>
      <c r="Z399" s="22"/>
      <c r="AA399" s="21"/>
    </row>
    <row r="400" spans="2:27" s="12" customFormat="1" ht="12.75">
      <c r="B400" s="19"/>
      <c r="C400" s="20"/>
      <c r="D400" s="19"/>
      <c r="O400" s="22"/>
      <c r="Z400" s="22"/>
      <c r="AA400" s="21"/>
    </row>
    <row r="401" spans="2:27" s="12" customFormat="1" ht="12.75">
      <c r="B401" s="19"/>
      <c r="C401" s="20"/>
      <c r="D401" s="19"/>
      <c r="O401" s="22"/>
      <c r="Z401" s="22"/>
      <c r="AA401" s="21"/>
    </row>
    <row r="402" spans="2:27" s="12" customFormat="1" ht="12.75">
      <c r="B402" s="19"/>
      <c r="C402" s="20"/>
      <c r="D402" s="19"/>
      <c r="O402" s="22"/>
      <c r="Z402" s="22"/>
      <c r="AA402" s="21"/>
    </row>
    <row r="403" spans="2:27" s="12" customFormat="1" ht="12.75">
      <c r="B403" s="19"/>
      <c r="C403" s="20"/>
      <c r="D403" s="19"/>
      <c r="O403" s="22"/>
      <c r="Z403" s="22"/>
      <c r="AA403" s="21"/>
    </row>
    <row r="404" spans="2:27" s="12" customFormat="1" ht="12.75">
      <c r="B404" s="19"/>
      <c r="C404" s="20"/>
      <c r="D404" s="19"/>
      <c r="O404" s="22"/>
      <c r="Z404" s="22"/>
      <c r="AA404" s="21"/>
    </row>
    <row r="405" spans="2:27" s="12" customFormat="1" ht="12.75">
      <c r="B405" s="19"/>
      <c r="C405" s="20"/>
      <c r="D405" s="19"/>
      <c r="O405" s="22"/>
      <c r="Z405" s="22"/>
      <c r="AA405" s="21"/>
    </row>
    <row r="406" spans="2:27" s="12" customFormat="1" ht="12.75">
      <c r="B406" s="19"/>
      <c r="C406" s="20"/>
      <c r="D406" s="19"/>
      <c r="O406" s="22"/>
      <c r="Z406" s="22"/>
      <c r="AA406" s="21"/>
    </row>
    <row r="407" spans="2:27" s="12" customFormat="1" ht="12.75">
      <c r="B407" s="19"/>
      <c r="C407" s="20"/>
      <c r="D407" s="19"/>
      <c r="O407" s="22"/>
      <c r="Z407" s="22"/>
      <c r="AA407" s="21"/>
    </row>
    <row r="408" spans="2:27" s="12" customFormat="1" ht="12.75">
      <c r="B408" s="19"/>
      <c r="C408" s="20"/>
      <c r="D408" s="19"/>
      <c r="O408" s="22"/>
      <c r="Z408" s="22"/>
      <c r="AA408" s="21"/>
    </row>
    <row r="409" spans="2:27" s="12" customFormat="1" ht="12.75">
      <c r="B409" s="19"/>
      <c r="C409" s="20"/>
      <c r="D409" s="19"/>
      <c r="O409" s="22"/>
      <c r="Z409" s="22"/>
      <c r="AA409" s="21"/>
    </row>
    <row r="410" spans="2:27" s="12" customFormat="1" ht="12.75">
      <c r="B410" s="19"/>
      <c r="C410" s="20"/>
      <c r="D410" s="19"/>
      <c r="O410" s="22"/>
      <c r="Z410" s="22"/>
      <c r="AA410" s="21"/>
    </row>
    <row r="411" spans="2:27" s="12" customFormat="1" ht="12.75">
      <c r="B411" s="19"/>
      <c r="C411" s="20"/>
      <c r="D411" s="19"/>
      <c r="O411" s="22"/>
      <c r="Z411" s="22"/>
      <c r="AA411" s="21"/>
    </row>
    <row r="412" spans="2:27" s="12" customFormat="1" ht="12.75">
      <c r="B412" s="19"/>
      <c r="C412" s="20"/>
      <c r="D412" s="19"/>
      <c r="O412" s="22"/>
      <c r="Z412" s="22"/>
      <c r="AA412" s="21"/>
    </row>
    <row r="413" spans="2:27" s="12" customFormat="1" ht="12.75">
      <c r="B413" s="19"/>
      <c r="C413" s="20"/>
      <c r="D413" s="19"/>
      <c r="O413" s="22"/>
      <c r="Z413" s="22"/>
      <c r="AA413" s="21"/>
    </row>
    <row r="414" spans="2:27" s="12" customFormat="1" ht="12.75">
      <c r="B414" s="19"/>
      <c r="C414" s="20"/>
      <c r="D414" s="19"/>
      <c r="O414" s="22"/>
      <c r="Z414" s="22"/>
      <c r="AA414" s="21"/>
    </row>
    <row r="415" spans="2:27" s="12" customFormat="1" ht="12.75">
      <c r="B415" s="19"/>
      <c r="C415" s="20"/>
      <c r="D415" s="19"/>
      <c r="O415" s="22"/>
      <c r="Z415" s="22"/>
      <c r="AA415" s="21"/>
    </row>
    <row r="416" spans="2:27" s="12" customFormat="1" ht="12.75">
      <c r="B416" s="19"/>
      <c r="C416" s="20"/>
      <c r="D416" s="19"/>
      <c r="O416" s="22"/>
      <c r="Z416" s="22"/>
      <c r="AA416" s="21"/>
    </row>
    <row r="417" spans="2:27" s="12" customFormat="1" ht="12.75">
      <c r="B417" s="19"/>
      <c r="C417" s="20"/>
      <c r="D417" s="19"/>
      <c r="O417" s="22"/>
      <c r="Z417" s="22"/>
      <c r="AA417" s="21"/>
    </row>
    <row r="418" spans="2:27" s="12" customFormat="1" ht="12.75">
      <c r="B418" s="19"/>
      <c r="C418" s="20"/>
      <c r="D418" s="19"/>
      <c r="O418" s="22"/>
      <c r="Z418" s="22"/>
      <c r="AA418" s="21"/>
    </row>
    <row r="419" spans="2:27" s="12" customFormat="1" ht="12.75">
      <c r="B419" s="19"/>
      <c r="C419" s="20"/>
      <c r="D419" s="19"/>
      <c r="O419" s="22"/>
      <c r="Z419" s="22"/>
      <c r="AA419" s="21"/>
    </row>
    <row r="420" spans="2:27" s="12" customFormat="1" ht="12.75">
      <c r="B420" s="19"/>
      <c r="C420" s="20"/>
      <c r="D420" s="19"/>
      <c r="O420" s="22"/>
      <c r="Z420" s="22"/>
      <c r="AA420" s="21"/>
    </row>
    <row r="421" spans="2:27" s="12" customFormat="1" ht="12.75">
      <c r="B421" s="19"/>
      <c r="C421" s="20"/>
      <c r="D421" s="19"/>
      <c r="O421" s="22"/>
      <c r="Z421" s="22"/>
      <c r="AA421" s="21"/>
    </row>
    <row r="422" spans="2:27" s="12" customFormat="1" ht="12.75">
      <c r="B422" s="19"/>
      <c r="C422" s="20"/>
      <c r="D422" s="19"/>
      <c r="O422" s="22"/>
      <c r="Z422" s="22"/>
      <c r="AA422" s="21"/>
    </row>
    <row r="423" spans="2:27" s="12" customFormat="1" ht="12.75">
      <c r="B423" s="19"/>
      <c r="C423" s="20"/>
      <c r="D423" s="19"/>
      <c r="O423" s="22"/>
      <c r="Z423" s="22"/>
      <c r="AA423" s="21"/>
    </row>
    <row r="424" spans="2:27" s="12" customFormat="1" ht="12.75">
      <c r="B424" s="19"/>
      <c r="C424" s="20"/>
      <c r="D424" s="19"/>
      <c r="O424" s="22"/>
      <c r="Z424" s="22"/>
      <c r="AA424" s="21"/>
    </row>
    <row r="425" spans="2:27" s="12" customFormat="1" ht="12.75">
      <c r="B425" s="19"/>
      <c r="C425" s="20"/>
      <c r="D425" s="19"/>
      <c r="O425" s="22"/>
      <c r="Z425" s="22"/>
      <c r="AA425" s="21"/>
    </row>
    <row r="426" spans="2:27" s="12" customFormat="1" ht="12.75">
      <c r="B426" s="19"/>
      <c r="C426" s="20"/>
      <c r="D426" s="19"/>
      <c r="O426" s="22"/>
      <c r="Z426" s="22"/>
      <c r="AA426" s="21"/>
    </row>
    <row r="427" spans="2:27" s="12" customFormat="1" ht="12.75">
      <c r="B427" s="19"/>
      <c r="C427" s="20"/>
      <c r="D427" s="19"/>
      <c r="O427" s="22"/>
      <c r="Z427" s="22"/>
      <c r="AA427" s="21"/>
    </row>
    <row r="428" spans="2:27" s="12" customFormat="1" ht="12.75">
      <c r="B428" s="19"/>
      <c r="C428" s="20"/>
      <c r="D428" s="19"/>
      <c r="O428" s="22"/>
      <c r="Z428" s="22"/>
      <c r="AA428" s="21"/>
    </row>
    <row r="429" spans="2:27" s="12" customFormat="1" ht="12.75">
      <c r="B429" s="19"/>
      <c r="C429" s="20"/>
      <c r="D429" s="19"/>
      <c r="O429" s="22"/>
      <c r="Z429" s="22"/>
      <c r="AA429" s="21"/>
    </row>
    <row r="430" spans="2:27" s="12" customFormat="1" ht="12.75">
      <c r="B430" s="19"/>
      <c r="C430" s="20"/>
      <c r="D430" s="19"/>
      <c r="O430" s="22"/>
      <c r="Z430" s="22"/>
      <c r="AA430" s="21"/>
    </row>
    <row r="431" spans="2:27" s="12" customFormat="1" ht="12.75">
      <c r="B431" s="19"/>
      <c r="C431" s="20"/>
      <c r="D431" s="19"/>
      <c r="O431" s="22"/>
      <c r="Z431" s="22"/>
      <c r="AA431" s="21"/>
    </row>
    <row r="432" spans="2:27" s="12" customFormat="1" ht="12.75">
      <c r="B432" s="19"/>
      <c r="C432" s="20"/>
      <c r="D432" s="19"/>
      <c r="O432" s="22"/>
      <c r="Z432" s="22"/>
      <c r="AA432" s="21"/>
    </row>
    <row r="433" spans="2:27" s="12" customFormat="1" ht="12.75">
      <c r="B433" s="19"/>
      <c r="C433" s="20"/>
      <c r="D433" s="19"/>
      <c r="O433" s="22"/>
      <c r="Z433" s="22"/>
      <c r="AA433" s="21"/>
    </row>
    <row r="434" spans="2:27" s="12" customFormat="1" ht="12.75">
      <c r="B434" s="19"/>
      <c r="C434" s="20"/>
      <c r="D434" s="19"/>
      <c r="O434" s="22"/>
      <c r="Z434" s="22"/>
      <c r="AA434" s="21"/>
    </row>
    <row r="435" spans="2:27" s="12" customFormat="1" ht="12.75">
      <c r="B435" s="19"/>
      <c r="C435" s="20"/>
      <c r="D435" s="19"/>
      <c r="O435" s="22"/>
      <c r="Z435" s="22"/>
      <c r="AA435" s="21"/>
    </row>
    <row r="436" spans="2:27" s="12" customFormat="1" ht="12.75">
      <c r="B436" s="19"/>
      <c r="C436" s="20"/>
      <c r="D436" s="19"/>
      <c r="O436" s="22"/>
      <c r="Z436" s="22"/>
      <c r="AA436" s="21"/>
    </row>
    <row r="437" spans="2:27" s="12" customFormat="1" ht="12.75">
      <c r="B437" s="19"/>
      <c r="C437" s="20"/>
      <c r="D437" s="19"/>
      <c r="O437" s="22"/>
      <c r="Z437" s="22"/>
      <c r="AA437" s="21"/>
    </row>
    <row r="438" spans="2:27" s="12" customFormat="1" ht="12.75">
      <c r="B438" s="19"/>
      <c r="C438" s="20"/>
      <c r="D438" s="19"/>
      <c r="O438" s="22"/>
      <c r="Z438" s="22"/>
      <c r="AA438" s="21"/>
    </row>
    <row r="439" spans="2:27" s="12" customFormat="1" ht="12.75">
      <c r="B439" s="19"/>
      <c r="C439" s="20"/>
      <c r="D439" s="19"/>
      <c r="O439" s="22"/>
      <c r="Z439" s="22"/>
      <c r="AA439" s="21"/>
    </row>
    <row r="440" spans="2:27" s="12" customFormat="1" ht="12.75">
      <c r="B440" s="19"/>
      <c r="C440" s="20"/>
      <c r="D440" s="19"/>
      <c r="O440" s="22"/>
      <c r="Z440" s="22"/>
      <c r="AA440" s="21"/>
    </row>
    <row r="441" spans="2:27" s="12" customFormat="1" ht="12.75">
      <c r="B441" s="19"/>
      <c r="C441" s="20"/>
      <c r="D441" s="19"/>
      <c r="O441" s="22"/>
      <c r="Z441" s="22"/>
      <c r="AA441" s="21"/>
    </row>
    <row r="442" spans="2:27" s="12" customFormat="1" ht="12.75">
      <c r="B442" s="19"/>
      <c r="C442" s="20"/>
      <c r="D442" s="19"/>
      <c r="O442" s="22"/>
      <c r="Z442" s="22"/>
      <c r="AA442" s="21"/>
    </row>
    <row r="443" spans="2:27" s="12" customFormat="1" ht="12.75">
      <c r="B443" s="19"/>
      <c r="C443" s="20"/>
      <c r="D443" s="19"/>
      <c r="O443" s="22"/>
      <c r="Z443" s="22"/>
      <c r="AA443" s="21"/>
    </row>
    <row r="444" spans="2:27" s="12" customFormat="1" ht="12.75">
      <c r="B444" s="19"/>
      <c r="C444" s="20"/>
      <c r="D444" s="19"/>
      <c r="O444" s="22"/>
      <c r="Z444" s="22"/>
      <c r="AA444" s="21"/>
    </row>
    <row r="445" spans="2:27" s="12" customFormat="1" ht="12.75">
      <c r="B445" s="19"/>
      <c r="C445" s="20"/>
      <c r="D445" s="19"/>
      <c r="O445" s="22"/>
      <c r="Z445" s="22"/>
      <c r="AA445" s="21"/>
    </row>
    <row r="446" spans="2:27" s="12" customFormat="1" ht="12.75">
      <c r="B446" s="19"/>
      <c r="C446" s="20"/>
      <c r="D446" s="19"/>
      <c r="O446" s="22"/>
      <c r="Z446" s="22"/>
      <c r="AA446" s="21"/>
    </row>
    <row r="447" spans="2:27" s="12" customFormat="1" ht="12.75">
      <c r="B447" s="19"/>
      <c r="C447" s="20"/>
      <c r="D447" s="19"/>
      <c r="O447" s="22"/>
      <c r="Z447" s="22"/>
      <c r="AA447" s="21"/>
    </row>
    <row r="448" spans="2:27" s="12" customFormat="1" ht="12.75">
      <c r="B448" s="19"/>
      <c r="C448" s="20"/>
      <c r="D448" s="19"/>
      <c r="O448" s="22"/>
      <c r="Z448" s="22"/>
      <c r="AA448" s="21"/>
    </row>
    <row r="449" spans="2:27" s="12" customFormat="1" ht="12.75">
      <c r="B449" s="19"/>
      <c r="C449" s="20"/>
      <c r="D449" s="19"/>
      <c r="O449" s="22"/>
      <c r="Z449" s="22"/>
      <c r="AA449" s="21"/>
    </row>
    <row r="450" spans="2:27" s="12" customFormat="1" ht="12.75">
      <c r="B450" s="19"/>
      <c r="C450" s="20"/>
      <c r="D450" s="19"/>
      <c r="O450" s="22"/>
      <c r="Z450" s="22"/>
      <c r="AA450" s="21"/>
    </row>
    <row r="451" spans="2:27" s="12" customFormat="1" ht="12.75">
      <c r="B451" s="19"/>
      <c r="C451" s="20"/>
      <c r="D451" s="19"/>
      <c r="O451" s="22"/>
      <c r="Z451" s="22"/>
      <c r="AA451" s="21"/>
    </row>
    <row r="452" spans="2:27" s="12" customFormat="1" ht="12.75">
      <c r="B452" s="19"/>
      <c r="C452" s="20"/>
      <c r="D452" s="19"/>
      <c r="O452" s="22"/>
      <c r="Z452" s="22"/>
      <c r="AA452" s="21"/>
    </row>
    <row r="453" spans="2:27" s="12" customFormat="1" ht="12.75">
      <c r="B453" s="19"/>
      <c r="C453" s="20"/>
      <c r="D453" s="19"/>
      <c r="O453" s="22"/>
      <c r="Z453" s="22"/>
      <c r="AA453" s="21"/>
    </row>
    <row r="454" spans="2:27" s="12" customFormat="1" ht="12.75">
      <c r="B454" s="19"/>
      <c r="C454" s="20"/>
      <c r="D454" s="19"/>
      <c r="O454" s="22"/>
      <c r="Z454" s="22"/>
      <c r="AA454" s="21"/>
    </row>
    <row r="455" spans="2:27" s="12" customFormat="1" ht="12.75">
      <c r="B455" s="19"/>
      <c r="C455" s="20"/>
      <c r="D455" s="19"/>
      <c r="O455" s="22"/>
      <c r="Z455" s="22"/>
      <c r="AA455" s="21"/>
    </row>
    <row r="456" spans="2:27" s="12" customFormat="1" ht="12.75">
      <c r="B456" s="19"/>
      <c r="C456" s="20"/>
      <c r="D456" s="19"/>
      <c r="O456" s="22"/>
      <c r="Z456" s="22"/>
      <c r="AA456" s="21"/>
    </row>
    <row r="457" spans="2:27" s="12" customFormat="1" ht="12.75">
      <c r="B457" s="19"/>
      <c r="C457" s="20"/>
      <c r="D457" s="19"/>
      <c r="O457" s="22"/>
      <c r="Z457" s="22"/>
      <c r="AA457" s="21"/>
    </row>
    <row r="458" spans="2:27" s="12" customFormat="1" ht="12.75">
      <c r="B458" s="19"/>
      <c r="C458" s="20"/>
      <c r="D458" s="19"/>
      <c r="O458" s="22"/>
      <c r="Z458" s="22"/>
      <c r="AA458" s="21"/>
    </row>
    <row r="459" spans="2:27" s="12" customFormat="1" ht="12.75">
      <c r="B459" s="19"/>
      <c r="C459" s="20"/>
      <c r="D459" s="19"/>
      <c r="O459" s="22"/>
      <c r="Z459" s="22"/>
      <c r="AA459" s="21"/>
    </row>
    <row r="460" spans="2:27" s="12" customFormat="1" ht="12.75">
      <c r="B460" s="19"/>
      <c r="C460" s="20"/>
      <c r="D460" s="19"/>
      <c r="O460" s="22"/>
      <c r="Z460" s="22"/>
      <c r="AA460" s="21"/>
    </row>
    <row r="461" spans="2:27" s="12" customFormat="1" ht="12.75">
      <c r="B461" s="19"/>
      <c r="C461" s="20"/>
      <c r="D461" s="19"/>
      <c r="O461" s="22"/>
      <c r="Z461" s="22"/>
      <c r="AA461" s="21"/>
    </row>
    <row r="462" spans="2:27" s="12" customFormat="1" ht="12.75">
      <c r="B462" s="19"/>
      <c r="C462" s="20"/>
      <c r="D462" s="19"/>
      <c r="O462" s="22"/>
      <c r="Z462" s="22"/>
      <c r="AA462" s="21"/>
    </row>
    <row r="463" spans="2:27" s="12" customFormat="1" ht="12.75">
      <c r="B463" s="19"/>
      <c r="C463" s="20"/>
      <c r="D463" s="19"/>
      <c r="O463" s="22"/>
      <c r="Z463" s="22"/>
      <c r="AA463" s="21"/>
    </row>
    <row r="464" spans="2:27" s="12" customFormat="1" ht="12.75">
      <c r="B464" s="19"/>
      <c r="C464" s="20"/>
      <c r="D464" s="19"/>
      <c r="O464" s="22"/>
      <c r="Z464" s="22"/>
      <c r="AA464" s="21"/>
    </row>
    <row r="465" spans="2:27" s="12" customFormat="1" ht="12.75">
      <c r="B465" s="19"/>
      <c r="C465" s="20"/>
      <c r="D465" s="19"/>
      <c r="O465" s="22"/>
      <c r="Z465" s="22"/>
      <c r="AA465" s="21"/>
    </row>
    <row r="466" spans="2:27" s="12" customFormat="1" ht="12.75">
      <c r="B466" s="19"/>
      <c r="C466" s="20"/>
      <c r="D466" s="19"/>
      <c r="O466" s="22"/>
      <c r="Z466" s="22"/>
      <c r="AA466" s="21"/>
    </row>
    <row r="467" spans="2:27" s="12" customFormat="1" ht="12.75">
      <c r="B467" s="19"/>
      <c r="C467" s="20"/>
      <c r="D467" s="19"/>
      <c r="O467" s="22"/>
      <c r="Z467" s="22"/>
      <c r="AA467" s="21"/>
    </row>
    <row r="468" spans="2:27" s="12" customFormat="1" ht="12.75">
      <c r="B468" s="19"/>
      <c r="C468" s="20"/>
      <c r="D468" s="19"/>
      <c r="O468" s="22"/>
      <c r="Z468" s="22"/>
      <c r="AA468" s="21"/>
    </row>
    <row r="469" spans="2:27" s="12" customFormat="1" ht="12.75">
      <c r="B469" s="19"/>
      <c r="C469" s="20"/>
      <c r="D469" s="19"/>
      <c r="O469" s="22"/>
      <c r="Z469" s="22"/>
      <c r="AA469" s="21"/>
    </row>
    <row r="470" spans="2:27" s="12" customFormat="1" ht="12.75">
      <c r="B470" s="19"/>
      <c r="C470" s="20"/>
      <c r="D470" s="19"/>
      <c r="O470" s="22"/>
      <c r="Z470" s="22"/>
      <c r="AA470" s="21"/>
    </row>
    <row r="471" spans="2:27" s="12" customFormat="1" ht="12.75">
      <c r="B471" s="19"/>
      <c r="C471" s="20"/>
      <c r="D471" s="19"/>
      <c r="O471" s="22"/>
      <c r="Z471" s="22"/>
      <c r="AA471" s="21"/>
    </row>
    <row r="472" spans="2:27" s="12" customFormat="1" ht="12.75">
      <c r="B472" s="19"/>
      <c r="C472" s="20"/>
      <c r="D472" s="19"/>
      <c r="O472" s="22"/>
      <c r="Z472" s="22"/>
      <c r="AA472" s="21"/>
    </row>
    <row r="473" spans="2:27" s="12" customFormat="1" ht="12.75">
      <c r="B473" s="19"/>
      <c r="C473" s="20"/>
      <c r="D473" s="19"/>
      <c r="O473" s="22"/>
      <c r="Z473" s="22"/>
      <c r="AA473" s="21"/>
    </row>
    <row r="474" spans="2:27" s="12" customFormat="1" ht="12.75">
      <c r="B474" s="19"/>
      <c r="C474" s="20"/>
      <c r="D474" s="19"/>
      <c r="O474" s="22"/>
      <c r="Z474" s="22"/>
      <c r="AA474" s="21"/>
    </row>
    <row r="475" spans="2:27" s="12" customFormat="1" ht="12.75">
      <c r="B475" s="19"/>
      <c r="C475" s="20"/>
      <c r="D475" s="19"/>
      <c r="O475" s="22"/>
      <c r="Z475" s="22"/>
      <c r="AA475" s="21"/>
    </row>
    <row r="476" spans="2:27" s="12" customFormat="1" ht="12.75">
      <c r="B476" s="19"/>
      <c r="C476" s="20"/>
      <c r="D476" s="19"/>
      <c r="O476" s="22"/>
      <c r="Z476" s="22"/>
      <c r="AA476" s="21"/>
    </row>
    <row r="477" spans="2:27" s="12" customFormat="1" ht="12.75">
      <c r="B477" s="19"/>
      <c r="C477" s="20"/>
      <c r="D477" s="19"/>
      <c r="O477" s="22"/>
      <c r="Z477" s="22"/>
      <c r="AA477" s="21"/>
    </row>
    <row r="478" spans="2:27" s="12" customFormat="1" ht="12.75">
      <c r="B478" s="19"/>
      <c r="C478" s="20"/>
      <c r="D478" s="19"/>
      <c r="O478" s="22"/>
      <c r="Z478" s="22"/>
      <c r="AA478" s="21"/>
    </row>
    <row r="479" spans="2:27" s="12" customFormat="1" ht="12.75">
      <c r="B479" s="19"/>
      <c r="C479" s="20"/>
      <c r="D479" s="19"/>
      <c r="O479" s="22"/>
      <c r="Z479" s="22"/>
      <c r="AA479" s="21"/>
    </row>
    <row r="480" spans="2:27" s="12" customFormat="1" ht="12.75">
      <c r="B480" s="19"/>
      <c r="C480" s="20"/>
      <c r="D480" s="19"/>
      <c r="O480" s="22"/>
      <c r="Z480" s="22"/>
      <c r="AA480" s="21"/>
    </row>
    <row r="481" spans="2:27" s="12" customFormat="1" ht="12.75">
      <c r="B481" s="19"/>
      <c r="C481" s="20"/>
      <c r="D481" s="19"/>
      <c r="O481" s="22"/>
      <c r="Z481" s="22"/>
      <c r="AA481" s="21"/>
    </row>
    <row r="482" spans="2:27" s="12" customFormat="1" ht="12.75">
      <c r="B482" s="19"/>
      <c r="C482" s="20"/>
      <c r="D482" s="19"/>
      <c r="O482" s="22"/>
      <c r="Z482" s="22"/>
      <c r="AA482" s="21"/>
    </row>
    <row r="483" spans="2:27" s="12" customFormat="1" ht="12.75">
      <c r="B483" s="19"/>
      <c r="C483" s="20"/>
      <c r="D483" s="19"/>
      <c r="O483" s="22"/>
      <c r="Z483" s="22"/>
      <c r="AA483" s="21"/>
    </row>
    <row r="484" spans="2:27" s="12" customFormat="1" ht="12.75">
      <c r="B484" s="19"/>
      <c r="C484" s="20"/>
      <c r="D484" s="19"/>
      <c r="O484" s="22"/>
      <c r="Z484" s="22"/>
      <c r="AA484" s="21"/>
    </row>
    <row r="485" spans="2:27" s="12" customFormat="1" ht="12.75">
      <c r="B485" s="19"/>
      <c r="C485" s="20"/>
      <c r="D485" s="19"/>
      <c r="O485" s="22"/>
      <c r="Z485" s="22"/>
      <c r="AA485" s="21"/>
    </row>
    <row r="486" spans="2:27" s="12" customFormat="1" ht="12.75">
      <c r="B486" s="19"/>
      <c r="C486" s="20"/>
      <c r="D486" s="19"/>
      <c r="O486" s="22"/>
      <c r="Z486" s="22"/>
      <c r="AA486" s="21"/>
    </row>
    <row r="487" spans="2:27" s="12" customFormat="1" ht="12.75">
      <c r="B487" s="19"/>
      <c r="C487" s="20"/>
      <c r="D487" s="19"/>
      <c r="O487" s="22"/>
      <c r="Z487" s="22"/>
      <c r="AA487" s="21"/>
    </row>
    <row r="488" spans="2:27" s="12" customFormat="1" ht="12.75">
      <c r="B488" s="19"/>
      <c r="C488" s="20"/>
      <c r="D488" s="19"/>
      <c r="O488" s="22"/>
      <c r="Z488" s="22"/>
      <c r="AA488" s="21"/>
    </row>
    <row r="489" spans="2:27" s="12" customFormat="1" ht="12.75">
      <c r="B489" s="19"/>
      <c r="C489" s="20"/>
      <c r="D489" s="19"/>
      <c r="O489" s="22"/>
      <c r="Z489" s="22"/>
      <c r="AA489" s="21"/>
    </row>
    <row r="490" spans="2:27" s="12" customFormat="1" ht="12.75">
      <c r="B490" s="19"/>
      <c r="C490" s="20"/>
      <c r="D490" s="19"/>
      <c r="O490" s="22"/>
      <c r="Z490" s="22"/>
      <c r="AA490" s="21"/>
    </row>
    <row r="491" spans="2:27" s="12" customFormat="1" ht="12.75">
      <c r="B491" s="19"/>
      <c r="C491" s="20"/>
      <c r="D491" s="19"/>
      <c r="O491" s="22"/>
      <c r="Z491" s="22"/>
      <c r="AA491" s="21"/>
    </row>
    <row r="492" spans="2:27" s="12" customFormat="1" ht="12.75">
      <c r="B492" s="19"/>
      <c r="C492" s="20"/>
      <c r="D492" s="19"/>
      <c r="O492" s="22"/>
      <c r="Z492" s="22"/>
      <c r="AA492" s="21"/>
    </row>
    <row r="493" spans="2:27" s="12" customFormat="1" ht="12.75">
      <c r="B493" s="19"/>
      <c r="C493" s="20"/>
      <c r="D493" s="19"/>
      <c r="O493" s="22"/>
      <c r="Z493" s="22"/>
      <c r="AA493" s="21"/>
    </row>
    <row r="494" spans="2:27" s="12" customFormat="1" ht="12.75">
      <c r="B494" s="19"/>
      <c r="C494" s="20"/>
      <c r="D494" s="19"/>
      <c r="O494" s="22"/>
      <c r="Z494" s="22"/>
      <c r="AA494" s="21"/>
    </row>
    <row r="495" spans="2:27" s="12" customFormat="1" ht="12.75">
      <c r="B495" s="19"/>
      <c r="C495" s="20"/>
      <c r="D495" s="19"/>
      <c r="O495" s="22"/>
      <c r="Z495" s="22"/>
      <c r="AA495" s="21"/>
    </row>
    <row r="496" spans="2:27" s="12" customFormat="1" ht="12.75">
      <c r="B496" s="19"/>
      <c r="C496" s="20"/>
      <c r="D496" s="19"/>
      <c r="O496" s="22"/>
      <c r="Z496" s="22"/>
      <c r="AA496" s="21"/>
    </row>
    <row r="497" spans="2:27" s="12" customFormat="1" ht="12.75">
      <c r="B497" s="19"/>
      <c r="C497" s="20"/>
      <c r="D497" s="19"/>
      <c r="O497" s="22"/>
      <c r="Z497" s="22"/>
      <c r="AA497" s="21"/>
    </row>
    <row r="498" spans="2:27" s="12" customFormat="1" ht="12.75">
      <c r="B498" s="19"/>
      <c r="C498" s="20"/>
      <c r="D498" s="19"/>
      <c r="O498" s="22"/>
      <c r="Z498" s="22"/>
      <c r="AA498" s="21"/>
    </row>
    <row r="499" spans="2:27" s="12" customFormat="1" ht="12.75">
      <c r="B499" s="19"/>
      <c r="C499" s="20"/>
      <c r="D499" s="19"/>
      <c r="O499" s="22"/>
      <c r="Z499" s="22"/>
      <c r="AA499" s="21"/>
    </row>
    <row r="500" spans="2:27" s="12" customFormat="1" ht="12.75">
      <c r="B500" s="19"/>
      <c r="C500" s="20"/>
      <c r="D500" s="19"/>
      <c r="O500" s="22"/>
      <c r="Z500" s="22"/>
      <c r="AA500" s="21"/>
    </row>
    <row r="501" spans="2:27" s="12" customFormat="1" ht="12.75">
      <c r="B501" s="19"/>
      <c r="C501" s="20"/>
      <c r="D501" s="19"/>
      <c r="O501" s="22"/>
      <c r="Z501" s="22"/>
      <c r="AA501" s="21"/>
    </row>
    <row r="502" spans="2:27" s="12" customFormat="1" ht="12.75">
      <c r="B502" s="19"/>
      <c r="C502" s="20"/>
      <c r="D502" s="19"/>
      <c r="O502" s="22"/>
      <c r="Z502" s="22"/>
      <c r="AA502" s="21"/>
    </row>
    <row r="503" spans="2:27" s="12" customFormat="1" ht="12.75">
      <c r="B503" s="19"/>
      <c r="C503" s="20"/>
      <c r="D503" s="19"/>
      <c r="O503" s="22"/>
      <c r="Z503" s="22"/>
      <c r="AA503" s="21"/>
    </row>
    <row r="504" spans="2:27" s="12" customFormat="1" ht="12.75">
      <c r="B504" s="19"/>
      <c r="C504" s="20"/>
      <c r="D504" s="19"/>
      <c r="O504" s="22"/>
      <c r="Z504" s="22"/>
      <c r="AA504" s="21"/>
    </row>
    <row r="505" spans="2:27" s="12" customFormat="1" ht="12.75">
      <c r="B505" s="19"/>
      <c r="C505" s="20"/>
      <c r="D505" s="19"/>
      <c r="O505" s="22"/>
      <c r="Z505" s="22"/>
      <c r="AA505" s="21"/>
    </row>
    <row r="506" spans="2:27" s="12" customFormat="1" ht="12.75">
      <c r="B506" s="19"/>
      <c r="C506" s="20"/>
      <c r="D506" s="19"/>
      <c r="O506" s="22"/>
      <c r="Z506" s="22"/>
      <c r="AA506" s="21"/>
    </row>
    <row r="507" spans="2:27" s="12" customFormat="1" ht="12.75">
      <c r="B507" s="19"/>
      <c r="C507" s="20"/>
      <c r="D507" s="19"/>
      <c r="O507" s="22"/>
      <c r="Z507" s="22"/>
      <c r="AA507" s="21"/>
    </row>
    <row r="508" spans="2:27" s="12" customFormat="1" ht="12.75">
      <c r="B508" s="19"/>
      <c r="C508" s="20"/>
      <c r="D508" s="19"/>
      <c r="O508" s="22"/>
      <c r="Z508" s="22"/>
      <c r="AA508" s="21"/>
    </row>
    <row r="509" spans="2:54" s="12" customFormat="1" ht="12.75">
      <c r="B509" s="19"/>
      <c r="C509" s="20"/>
      <c r="D509" s="19"/>
      <c r="O509" s="22"/>
      <c r="Z509" s="22"/>
      <c r="AA509" s="21"/>
      <c r="AE509" s="23" t="s">
        <v>25</v>
      </c>
      <c r="AF509" s="23" t="s">
        <v>26</v>
      </c>
      <c r="AG509" s="23" t="s">
        <v>27</v>
      </c>
      <c r="AH509" s="23" t="s">
        <v>28</v>
      </c>
      <c r="AI509" s="23" t="s">
        <v>29</v>
      </c>
      <c r="AJ509" s="23"/>
      <c r="AK509" s="23" t="s">
        <v>30</v>
      </c>
      <c r="AL509" s="23" t="s">
        <v>31</v>
      </c>
      <c r="AM509" s="23" t="s">
        <v>32</v>
      </c>
      <c r="AN509" s="23" t="s">
        <v>25</v>
      </c>
      <c r="AO509" s="23" t="s">
        <v>26</v>
      </c>
      <c r="AP509" s="23" t="s">
        <v>27</v>
      </c>
      <c r="AQ509" s="23" t="s">
        <v>28</v>
      </c>
      <c r="AR509" s="23" t="s">
        <v>29</v>
      </c>
      <c r="AS509" s="23"/>
      <c r="AT509" s="23" t="s">
        <v>33</v>
      </c>
      <c r="AU509" s="23" t="s">
        <v>34</v>
      </c>
      <c r="AV509" s="23" t="s">
        <v>35</v>
      </c>
      <c r="AW509" s="23" t="s">
        <v>36</v>
      </c>
      <c r="AX509" s="23" t="s">
        <v>37</v>
      </c>
      <c r="AY509" s="23" t="s">
        <v>38</v>
      </c>
      <c r="AZ509" s="23" t="s">
        <v>39</v>
      </c>
      <c r="BA509" s="23" t="s">
        <v>40</v>
      </c>
      <c r="BB509" s="23"/>
    </row>
    <row r="510" spans="2:54" s="12" customFormat="1" ht="12.75">
      <c r="B510" s="19"/>
      <c r="C510" s="20"/>
      <c r="D510" s="19"/>
      <c r="O510" s="22"/>
      <c r="Z510" s="22"/>
      <c r="AA510" s="21"/>
      <c r="AE510" s="24">
        <v>145</v>
      </c>
      <c r="AF510" s="24">
        <v>160</v>
      </c>
      <c r="AG510" s="24">
        <v>170</v>
      </c>
      <c r="AH510" s="24">
        <v>180</v>
      </c>
      <c r="AI510" s="24">
        <v>190</v>
      </c>
      <c r="AJ510" s="24"/>
      <c r="AK510" s="24">
        <v>100</v>
      </c>
      <c r="AL510" s="24">
        <v>115</v>
      </c>
      <c r="AM510" s="24">
        <v>130</v>
      </c>
      <c r="AN510" s="24">
        <v>145</v>
      </c>
      <c r="AO510" s="24">
        <v>160</v>
      </c>
      <c r="AP510" s="24">
        <v>170</v>
      </c>
      <c r="AQ510" s="24">
        <v>180</v>
      </c>
      <c r="AR510" s="24">
        <v>190</v>
      </c>
      <c r="AS510" s="24"/>
      <c r="AT510" s="24">
        <v>115</v>
      </c>
      <c r="AU510" s="24">
        <v>135</v>
      </c>
      <c r="AV510" s="24">
        <v>150</v>
      </c>
      <c r="AW510" s="24">
        <v>165</v>
      </c>
      <c r="AX510" s="24">
        <v>180</v>
      </c>
      <c r="AY510" s="24">
        <v>190</v>
      </c>
      <c r="AZ510" s="24">
        <v>200</v>
      </c>
      <c r="BA510" s="24">
        <v>210</v>
      </c>
      <c r="BB510" s="24"/>
    </row>
    <row r="511" spans="2:54" s="12" customFormat="1" ht="12.75">
      <c r="B511" s="19"/>
      <c r="C511" s="20"/>
      <c r="D511" s="19"/>
      <c r="O511" s="22"/>
      <c r="Z511" s="22"/>
      <c r="AA511" s="21"/>
      <c r="AE511" s="24">
        <v>165</v>
      </c>
      <c r="AF511" s="24">
        <v>180</v>
      </c>
      <c r="AG511" s="24">
        <v>190</v>
      </c>
      <c r="AH511" s="24">
        <v>200</v>
      </c>
      <c r="AI511" s="24">
        <v>210</v>
      </c>
      <c r="AJ511" s="24"/>
      <c r="AK511" s="24">
        <v>115</v>
      </c>
      <c r="AL511" s="24">
        <v>135</v>
      </c>
      <c r="AM511" s="24">
        <v>150</v>
      </c>
      <c r="AN511" s="24">
        <v>165</v>
      </c>
      <c r="AO511" s="24">
        <v>180</v>
      </c>
      <c r="AP511" s="24">
        <v>190</v>
      </c>
      <c r="AQ511" s="24">
        <v>200</v>
      </c>
      <c r="AR511" s="24">
        <v>210</v>
      </c>
      <c r="AS511" s="24"/>
      <c r="AT511" s="24">
        <v>130</v>
      </c>
      <c r="AU511" s="24">
        <v>150</v>
      </c>
      <c r="AV511" s="24">
        <v>165</v>
      </c>
      <c r="AW511" s="24">
        <v>185</v>
      </c>
      <c r="AX511" s="24">
        <v>200</v>
      </c>
      <c r="AY511" s="24">
        <v>210</v>
      </c>
      <c r="AZ511" s="24">
        <v>220</v>
      </c>
      <c r="BA511" s="24">
        <v>230</v>
      </c>
      <c r="BB511" s="24"/>
    </row>
    <row r="512" spans="2:54" s="12" customFormat="1" ht="12.75">
      <c r="B512" s="19"/>
      <c r="C512" s="20"/>
      <c r="D512" s="19"/>
      <c r="O512" s="22"/>
      <c r="Z512" s="22"/>
      <c r="AA512" s="21"/>
      <c r="AE512" s="24">
        <v>185</v>
      </c>
      <c r="AF512" s="24">
        <v>200</v>
      </c>
      <c r="AG512" s="24">
        <v>210</v>
      </c>
      <c r="AH512" s="24">
        <v>220</v>
      </c>
      <c r="AI512" s="24">
        <v>230</v>
      </c>
      <c r="AJ512" s="24"/>
      <c r="AK512" s="24">
        <v>130</v>
      </c>
      <c r="AL512" s="24">
        <v>150</v>
      </c>
      <c r="AM512" s="24">
        <v>165</v>
      </c>
      <c r="AN512" s="24">
        <v>185</v>
      </c>
      <c r="AO512" s="24">
        <v>200</v>
      </c>
      <c r="AP512" s="24">
        <v>210</v>
      </c>
      <c r="AQ512" s="24">
        <v>220</v>
      </c>
      <c r="AR512" s="24">
        <v>230</v>
      </c>
      <c r="AS512" s="24"/>
      <c r="AT512" s="24">
        <v>145</v>
      </c>
      <c r="AU512" s="24">
        <v>165</v>
      </c>
      <c r="AV512" s="24">
        <v>180</v>
      </c>
      <c r="AW512" s="24">
        <v>200</v>
      </c>
      <c r="AX512" s="24">
        <v>220</v>
      </c>
      <c r="AY512" s="24">
        <v>230</v>
      </c>
      <c r="AZ512" s="24">
        <v>240</v>
      </c>
      <c r="BA512" s="24">
        <v>250</v>
      </c>
      <c r="BB512" s="24"/>
    </row>
    <row r="513" spans="2:54" s="12" customFormat="1" ht="12.75">
      <c r="B513" s="19"/>
      <c r="C513" s="20"/>
      <c r="D513" s="19"/>
      <c r="O513" s="22"/>
      <c r="Z513" s="22"/>
      <c r="AA513" s="21"/>
      <c r="AE513" s="24">
        <v>200</v>
      </c>
      <c r="AF513" s="24">
        <v>220</v>
      </c>
      <c r="AG513" s="24">
        <v>230</v>
      </c>
      <c r="AH513" s="24">
        <v>240</v>
      </c>
      <c r="AI513" s="24">
        <v>250</v>
      </c>
      <c r="AJ513" s="24"/>
      <c r="AK513" s="24">
        <v>145</v>
      </c>
      <c r="AL513" s="24">
        <v>165</v>
      </c>
      <c r="AM513" s="24">
        <v>180</v>
      </c>
      <c r="AN513" s="24">
        <v>200</v>
      </c>
      <c r="AO513" s="24">
        <v>220</v>
      </c>
      <c r="AP513" s="24">
        <v>230</v>
      </c>
      <c r="AQ513" s="24">
        <v>240</v>
      </c>
      <c r="AR513" s="24">
        <v>250</v>
      </c>
      <c r="AS513" s="24"/>
      <c r="AT513" s="24">
        <v>175</v>
      </c>
      <c r="AU513" s="24">
        <v>195</v>
      </c>
      <c r="AV513" s="24">
        <v>215</v>
      </c>
      <c r="AW513" s="24">
        <v>235</v>
      </c>
      <c r="AX513" s="24">
        <v>250</v>
      </c>
      <c r="AY513" s="24">
        <v>260</v>
      </c>
      <c r="AZ513" s="24">
        <v>275</v>
      </c>
      <c r="BA513" s="24">
        <v>280</v>
      </c>
      <c r="BB513" s="24"/>
    </row>
    <row r="514" spans="2:54" s="12" customFormat="1" ht="12.75">
      <c r="B514" s="19"/>
      <c r="C514" s="20"/>
      <c r="D514" s="19"/>
      <c r="O514" s="22"/>
      <c r="Z514" s="22"/>
      <c r="AA514" s="21"/>
      <c r="AE514" s="24">
        <v>235</v>
      </c>
      <c r="AF514" s="24">
        <v>250</v>
      </c>
      <c r="AG514" s="24">
        <v>260</v>
      </c>
      <c r="AH514" s="24">
        <v>275</v>
      </c>
      <c r="AI514" s="24">
        <v>280</v>
      </c>
      <c r="AJ514" s="24"/>
      <c r="AK514" s="24">
        <v>175</v>
      </c>
      <c r="AL514" s="24">
        <v>195</v>
      </c>
      <c r="AM514" s="24">
        <v>215</v>
      </c>
      <c r="AN514" s="24">
        <v>235</v>
      </c>
      <c r="AO514" s="24">
        <v>250</v>
      </c>
      <c r="AP514" s="24">
        <v>260</v>
      </c>
      <c r="AQ514" s="24">
        <v>275</v>
      </c>
      <c r="AR514" s="24">
        <v>280</v>
      </c>
      <c r="AS514" s="24"/>
      <c r="AT514" s="24">
        <v>210</v>
      </c>
      <c r="AU514" s="24">
        <v>230</v>
      </c>
      <c r="AV514" s="24">
        <v>250</v>
      </c>
      <c r="AW514" s="24">
        <v>270</v>
      </c>
      <c r="AX514" s="24">
        <v>290</v>
      </c>
      <c r="AY514" s="24">
        <v>300</v>
      </c>
      <c r="AZ514" s="24">
        <v>310</v>
      </c>
      <c r="BA514" s="24">
        <v>325</v>
      </c>
      <c r="BB514" s="24"/>
    </row>
    <row r="515" spans="2:54" s="12" customFormat="1" ht="12.75">
      <c r="B515" s="19"/>
      <c r="C515" s="20"/>
      <c r="D515" s="19"/>
      <c r="O515" s="22"/>
      <c r="Z515" s="22"/>
      <c r="AA515" s="21"/>
      <c r="AE515" s="24">
        <v>270</v>
      </c>
      <c r="AF515" s="24">
        <v>290</v>
      </c>
      <c r="AG515" s="24">
        <v>300</v>
      </c>
      <c r="AH515" s="24">
        <v>310</v>
      </c>
      <c r="AI515" s="24">
        <v>325</v>
      </c>
      <c r="AJ515" s="24"/>
      <c r="AK515" s="24">
        <v>210</v>
      </c>
      <c r="AL515" s="24">
        <v>230</v>
      </c>
      <c r="AM515" s="24">
        <v>250</v>
      </c>
      <c r="AN515" s="24">
        <v>270</v>
      </c>
      <c r="AO515" s="24">
        <v>290</v>
      </c>
      <c r="AP515" s="24">
        <v>300</v>
      </c>
      <c r="AQ515" s="24">
        <v>310</v>
      </c>
      <c r="AR515" s="24">
        <v>325</v>
      </c>
      <c r="AS515" s="24"/>
      <c r="AT515" s="24">
        <v>230</v>
      </c>
      <c r="AU515" s="24">
        <v>255</v>
      </c>
      <c r="AV515" s="24">
        <v>275</v>
      </c>
      <c r="AW515" s="24">
        <v>300</v>
      </c>
      <c r="AX515" s="24">
        <v>315</v>
      </c>
      <c r="AY515" s="24">
        <v>335</v>
      </c>
      <c r="AZ515" s="24">
        <v>345</v>
      </c>
      <c r="BA515" s="24">
        <v>355</v>
      </c>
      <c r="BB515" s="24"/>
    </row>
    <row r="516" spans="2:54" s="12" customFormat="1" ht="12.75">
      <c r="B516" s="19"/>
      <c r="C516" s="20"/>
      <c r="D516" s="19"/>
      <c r="O516" s="22"/>
      <c r="Z516" s="22"/>
      <c r="AA516" s="21"/>
      <c r="AE516" s="24">
        <v>320</v>
      </c>
      <c r="AF516" s="24">
        <v>335</v>
      </c>
      <c r="AG516" s="24">
        <v>355</v>
      </c>
      <c r="AH516" s="24">
        <v>370</v>
      </c>
      <c r="AI516" s="24">
        <v>380</v>
      </c>
      <c r="AJ516" s="24"/>
      <c r="AK516" s="24">
        <v>245</v>
      </c>
      <c r="AL516" s="24">
        <v>270</v>
      </c>
      <c r="AM516" s="24">
        <v>295</v>
      </c>
      <c r="AN516" s="24">
        <v>320</v>
      </c>
      <c r="AO516" s="24">
        <v>335</v>
      </c>
      <c r="AP516" s="24">
        <v>355</v>
      </c>
      <c r="AQ516" s="24">
        <v>370</v>
      </c>
      <c r="AR516" s="24">
        <v>380</v>
      </c>
      <c r="AS516" s="24"/>
      <c r="AT516" s="24">
        <v>245</v>
      </c>
      <c r="AU516" s="24">
        <v>270</v>
      </c>
      <c r="AV516" s="24">
        <v>295</v>
      </c>
      <c r="AW516" s="24">
        <v>320</v>
      </c>
      <c r="AX516" s="24">
        <v>335</v>
      </c>
      <c r="AY516" s="24">
        <v>355</v>
      </c>
      <c r="AZ516" s="24">
        <v>370</v>
      </c>
      <c r="BA516" s="24">
        <v>380</v>
      </c>
      <c r="BB516" s="24"/>
    </row>
    <row r="517" spans="2:27" s="12" customFormat="1" ht="12.75">
      <c r="B517" s="19"/>
      <c r="C517" s="20"/>
      <c r="D517" s="19"/>
      <c r="O517" s="22"/>
      <c r="Z517" s="22"/>
      <c r="AA517" s="21"/>
    </row>
    <row r="518" spans="2:27" s="12" customFormat="1" ht="12.75">
      <c r="B518" s="19"/>
      <c r="C518" s="20"/>
      <c r="D518" s="19"/>
      <c r="O518" s="22"/>
      <c r="Z518" s="22"/>
      <c r="AA518" s="21"/>
    </row>
    <row r="519" spans="2:27" s="12" customFormat="1" ht="12.75">
      <c r="B519" s="19"/>
      <c r="C519" s="20"/>
      <c r="D519" s="19"/>
      <c r="O519" s="22"/>
      <c r="Z519" s="22"/>
      <c r="AA519" s="21"/>
    </row>
    <row r="520" spans="2:27" s="12" customFormat="1" ht="12.75">
      <c r="B520" s="19"/>
      <c r="C520" s="20"/>
      <c r="D520" s="19"/>
      <c r="O520" s="22"/>
      <c r="Z520" s="22"/>
      <c r="AA520" s="21"/>
    </row>
    <row r="521" spans="2:27" s="12" customFormat="1" ht="12.75">
      <c r="B521" s="19"/>
      <c r="C521" s="20"/>
      <c r="D521" s="19"/>
      <c r="O521" s="22"/>
      <c r="Z521" s="22"/>
      <c r="AA521" s="21"/>
    </row>
    <row r="522" spans="2:27" s="12" customFormat="1" ht="12.75">
      <c r="B522" s="19"/>
      <c r="C522" s="20"/>
      <c r="D522" s="19"/>
      <c r="O522" s="22"/>
      <c r="Z522" s="22"/>
      <c r="AA522" s="21"/>
    </row>
    <row r="523" spans="2:27" s="12" customFormat="1" ht="12.75">
      <c r="B523" s="19"/>
      <c r="C523" s="20"/>
      <c r="D523" s="19"/>
      <c r="O523" s="22"/>
      <c r="Z523" s="22"/>
      <c r="AA523" s="21"/>
    </row>
    <row r="524" spans="2:27" s="12" customFormat="1" ht="12.75">
      <c r="B524" s="19"/>
      <c r="C524" s="20"/>
      <c r="D524" s="19"/>
      <c r="O524" s="22"/>
      <c r="Z524" s="22"/>
      <c r="AA524" s="21"/>
    </row>
    <row r="525" spans="2:27" s="12" customFormat="1" ht="12.75">
      <c r="B525" s="19"/>
      <c r="C525" s="20"/>
      <c r="D525" s="19"/>
      <c r="O525" s="22"/>
      <c r="Z525" s="22"/>
      <c r="AA525" s="21"/>
    </row>
    <row r="526" spans="2:27" s="12" customFormat="1" ht="12.75">
      <c r="B526" s="19"/>
      <c r="C526" s="20"/>
      <c r="D526" s="19"/>
      <c r="O526" s="22"/>
      <c r="Z526" s="22"/>
      <c r="AA526" s="21"/>
    </row>
    <row r="527" spans="2:27" s="12" customFormat="1" ht="12.75">
      <c r="B527" s="19"/>
      <c r="C527" s="20"/>
      <c r="D527" s="19"/>
      <c r="O527" s="22"/>
      <c r="Z527" s="22"/>
      <c r="AA527" s="21"/>
    </row>
    <row r="528" spans="2:27" s="12" customFormat="1" ht="12.75">
      <c r="B528" s="19"/>
      <c r="C528" s="20"/>
      <c r="D528" s="19"/>
      <c r="O528" s="22"/>
      <c r="Z528" s="22"/>
      <c r="AA528" s="21"/>
    </row>
    <row r="529" spans="2:27" s="12" customFormat="1" ht="12.75">
      <c r="B529" s="19"/>
      <c r="C529" s="20"/>
      <c r="D529" s="19"/>
      <c r="O529" s="22"/>
      <c r="Z529" s="22"/>
      <c r="AA529" s="21"/>
    </row>
    <row r="530" spans="2:27" s="12" customFormat="1" ht="12.75">
      <c r="B530" s="19"/>
      <c r="C530" s="20"/>
      <c r="D530" s="19"/>
      <c r="O530" s="22"/>
      <c r="Z530" s="22"/>
      <c r="AA530" s="21"/>
    </row>
    <row r="531" spans="2:27" s="12" customFormat="1" ht="12.75">
      <c r="B531" s="19"/>
      <c r="C531" s="20"/>
      <c r="D531" s="19"/>
      <c r="O531" s="22"/>
      <c r="Z531" s="22"/>
      <c r="AA531" s="21"/>
    </row>
    <row r="532" spans="2:27" s="12" customFormat="1" ht="12.75">
      <c r="B532" s="19"/>
      <c r="C532" s="20"/>
      <c r="D532" s="19"/>
      <c r="O532" s="22"/>
      <c r="Z532" s="22"/>
      <c r="AA532" s="21"/>
    </row>
    <row r="533" spans="2:27" s="12" customFormat="1" ht="12.75">
      <c r="B533" s="19"/>
      <c r="C533" s="20"/>
      <c r="D533" s="19"/>
      <c r="O533" s="22"/>
      <c r="Z533" s="22"/>
      <c r="AA533" s="21"/>
    </row>
    <row r="534" spans="2:27" s="12" customFormat="1" ht="12.75">
      <c r="B534" s="19"/>
      <c r="C534" s="20"/>
      <c r="D534" s="19"/>
      <c r="O534" s="22"/>
      <c r="Z534" s="22"/>
      <c r="AA534" s="21"/>
    </row>
    <row r="535" spans="2:27" s="12" customFormat="1" ht="12.75">
      <c r="B535" s="19"/>
      <c r="C535" s="20"/>
      <c r="D535" s="19"/>
      <c r="O535" s="22"/>
      <c r="Z535" s="22"/>
      <c r="AA535" s="21"/>
    </row>
    <row r="536" spans="2:27" s="12" customFormat="1" ht="12.75">
      <c r="B536" s="19"/>
      <c r="C536" s="20"/>
      <c r="D536" s="19"/>
      <c r="O536" s="22"/>
      <c r="Z536" s="22"/>
      <c r="AA536" s="21"/>
    </row>
    <row r="537" spans="2:27" s="12" customFormat="1" ht="12.75">
      <c r="B537" s="19"/>
      <c r="C537" s="20"/>
      <c r="D537" s="19"/>
      <c r="O537" s="22"/>
      <c r="Z537" s="22"/>
      <c r="AA537" s="21"/>
    </row>
    <row r="538" spans="2:27" s="12" customFormat="1" ht="12.75">
      <c r="B538" s="19"/>
      <c r="C538" s="20"/>
      <c r="D538" s="19"/>
      <c r="O538" s="22"/>
      <c r="Z538" s="22"/>
      <c r="AA538" s="21"/>
    </row>
    <row r="539" spans="2:27" s="12" customFormat="1" ht="12.75">
      <c r="B539" s="19"/>
      <c r="C539" s="20"/>
      <c r="D539" s="19"/>
      <c r="O539" s="22"/>
      <c r="Z539" s="22"/>
      <c r="AA539" s="21"/>
    </row>
    <row r="540" spans="2:27" s="12" customFormat="1" ht="12.75">
      <c r="B540" s="19"/>
      <c r="C540" s="20"/>
      <c r="D540" s="19"/>
      <c r="O540" s="22"/>
      <c r="Z540" s="22"/>
      <c r="AA540" s="21"/>
    </row>
    <row r="541" spans="2:27" s="12" customFormat="1" ht="12.75">
      <c r="B541" s="19"/>
      <c r="C541" s="20"/>
      <c r="D541" s="19"/>
      <c r="O541" s="22"/>
      <c r="Z541" s="22"/>
      <c r="AA541" s="21"/>
    </row>
    <row r="542" spans="2:27" s="12" customFormat="1" ht="12.75">
      <c r="B542" s="19"/>
      <c r="C542" s="20"/>
      <c r="D542" s="19"/>
      <c r="O542" s="22"/>
      <c r="Z542" s="22"/>
      <c r="AA542" s="21"/>
    </row>
    <row r="543" spans="2:27" s="12" customFormat="1" ht="12.75">
      <c r="B543" s="19"/>
      <c r="C543" s="20"/>
      <c r="D543" s="19"/>
      <c r="O543" s="22"/>
      <c r="Z543" s="22"/>
      <c r="AA543" s="21"/>
    </row>
    <row r="544" spans="2:27" s="12" customFormat="1" ht="12.75">
      <c r="B544" s="19"/>
      <c r="C544" s="20"/>
      <c r="D544" s="19"/>
      <c r="O544" s="22"/>
      <c r="Z544" s="22"/>
      <c r="AA544" s="21"/>
    </row>
    <row r="545" spans="2:27" s="12" customFormat="1" ht="12.75">
      <c r="B545" s="19"/>
      <c r="C545" s="20"/>
      <c r="D545" s="19"/>
      <c r="O545" s="22"/>
      <c r="Z545" s="22"/>
      <c r="AA545" s="21"/>
    </row>
    <row r="546" spans="2:27" s="12" customFormat="1" ht="12.75">
      <c r="B546" s="19"/>
      <c r="C546" s="20"/>
      <c r="D546" s="19"/>
      <c r="O546" s="22"/>
      <c r="Z546" s="22"/>
      <c r="AA546" s="21"/>
    </row>
    <row r="547" spans="2:27" s="12" customFormat="1" ht="12.75">
      <c r="B547" s="19"/>
      <c r="C547" s="20"/>
      <c r="D547" s="19"/>
      <c r="O547" s="22"/>
      <c r="Z547" s="22"/>
      <c r="AA547" s="21"/>
    </row>
    <row r="548" spans="2:27" s="12" customFormat="1" ht="12.75">
      <c r="B548" s="19"/>
      <c r="C548" s="20"/>
      <c r="D548" s="19"/>
      <c r="O548" s="22"/>
      <c r="Z548" s="22"/>
      <c r="AA548" s="21"/>
    </row>
    <row r="549" spans="2:27" s="12" customFormat="1" ht="12.75">
      <c r="B549" s="19"/>
      <c r="C549" s="20"/>
      <c r="D549" s="19"/>
      <c r="O549" s="22"/>
      <c r="Z549" s="22"/>
      <c r="AA549" s="21"/>
    </row>
    <row r="550" spans="2:27" s="12" customFormat="1" ht="12.75">
      <c r="B550" s="19"/>
      <c r="C550" s="20"/>
      <c r="D550" s="19"/>
      <c r="O550" s="22"/>
      <c r="Z550" s="22"/>
      <c r="AA550" s="21"/>
    </row>
    <row r="551" spans="2:27" s="12" customFormat="1" ht="12.75">
      <c r="B551" s="19"/>
      <c r="C551" s="20"/>
      <c r="D551" s="19"/>
      <c r="O551" s="22"/>
      <c r="Z551" s="22"/>
      <c r="AA551" s="21"/>
    </row>
    <row r="552" spans="2:27" s="12" customFormat="1" ht="12.75">
      <c r="B552" s="19"/>
      <c r="C552" s="20"/>
      <c r="D552" s="19"/>
      <c r="O552" s="22"/>
      <c r="Z552" s="22"/>
      <c r="AA552" s="21"/>
    </row>
    <row r="553" spans="2:27" s="12" customFormat="1" ht="12.75">
      <c r="B553" s="19"/>
      <c r="C553" s="20"/>
      <c r="D553" s="19"/>
      <c r="O553" s="22"/>
      <c r="Z553" s="22"/>
      <c r="AA553" s="21"/>
    </row>
    <row r="554" spans="2:27" s="12" customFormat="1" ht="12.75">
      <c r="B554" s="19"/>
      <c r="C554" s="20"/>
      <c r="D554" s="19"/>
      <c r="O554" s="22"/>
      <c r="Z554" s="22"/>
      <c r="AA554" s="21"/>
    </row>
    <row r="555" spans="2:27" s="12" customFormat="1" ht="12.75">
      <c r="B555" s="19"/>
      <c r="C555" s="20"/>
      <c r="D555" s="19"/>
      <c r="O555" s="22"/>
      <c r="Z555" s="22"/>
      <c r="AA555" s="21"/>
    </row>
    <row r="556" spans="2:27" s="12" customFormat="1" ht="12.75">
      <c r="B556" s="19"/>
      <c r="C556" s="20"/>
      <c r="D556" s="19"/>
      <c r="O556" s="22"/>
      <c r="Z556" s="22"/>
      <c r="AA556" s="21"/>
    </row>
    <row r="557" spans="2:27" s="12" customFormat="1" ht="12.75">
      <c r="B557" s="19"/>
      <c r="C557" s="20"/>
      <c r="D557" s="19"/>
      <c r="O557" s="22"/>
      <c r="Z557" s="22"/>
      <c r="AA557" s="21"/>
    </row>
    <row r="558" spans="2:27" s="12" customFormat="1" ht="12.75">
      <c r="B558" s="19"/>
      <c r="C558" s="20"/>
      <c r="D558" s="19"/>
      <c r="O558" s="22"/>
      <c r="Z558" s="22"/>
      <c r="AA558" s="21"/>
    </row>
    <row r="559" spans="2:27" s="12" customFormat="1" ht="12.75">
      <c r="B559" s="19"/>
      <c r="C559" s="20"/>
      <c r="D559" s="19"/>
      <c r="O559" s="22"/>
      <c r="Z559" s="22"/>
      <c r="AA559" s="21"/>
    </row>
    <row r="560" spans="2:27" s="12" customFormat="1" ht="12.75">
      <c r="B560" s="19"/>
      <c r="C560" s="20"/>
      <c r="D560" s="19"/>
      <c r="O560" s="22"/>
      <c r="Z560" s="22"/>
      <c r="AA560" s="21"/>
    </row>
    <row r="561" spans="2:27" s="12" customFormat="1" ht="12.75">
      <c r="B561" s="19"/>
      <c r="C561" s="20"/>
      <c r="D561" s="19"/>
      <c r="O561" s="22"/>
      <c r="Z561" s="22"/>
      <c r="AA561" s="21"/>
    </row>
    <row r="562" spans="2:27" s="12" customFormat="1" ht="12.75">
      <c r="B562" s="19"/>
      <c r="C562" s="20"/>
      <c r="D562" s="19"/>
      <c r="O562" s="22"/>
      <c r="Z562" s="22"/>
      <c r="AA562" s="21"/>
    </row>
    <row r="563" spans="2:27" s="12" customFormat="1" ht="12.75">
      <c r="B563" s="19"/>
      <c r="C563" s="20"/>
      <c r="D563" s="19"/>
      <c r="O563" s="22"/>
      <c r="Z563" s="22"/>
      <c r="AA563" s="21"/>
    </row>
    <row r="564" spans="2:27" s="12" customFormat="1" ht="12.75">
      <c r="B564" s="19"/>
      <c r="C564" s="20"/>
      <c r="D564" s="19"/>
      <c r="O564" s="22"/>
      <c r="Z564" s="22"/>
      <c r="AA564" s="21"/>
    </row>
    <row r="565" spans="2:27" s="12" customFormat="1" ht="12.75">
      <c r="B565" s="19"/>
      <c r="C565" s="20"/>
      <c r="D565" s="19"/>
      <c r="O565" s="22"/>
      <c r="Z565" s="22"/>
      <c r="AA565" s="21"/>
    </row>
    <row r="566" spans="2:27" s="12" customFormat="1" ht="12.75">
      <c r="B566" s="19"/>
      <c r="C566" s="20"/>
      <c r="D566" s="19"/>
      <c r="O566" s="22"/>
      <c r="Z566" s="22"/>
      <c r="AA566" s="21"/>
    </row>
    <row r="567" spans="2:27" s="12" customFormat="1" ht="12.75">
      <c r="B567" s="19"/>
      <c r="C567" s="20"/>
      <c r="D567" s="19"/>
      <c r="O567" s="22"/>
      <c r="Z567" s="22"/>
      <c r="AA567" s="21"/>
    </row>
    <row r="568" spans="2:27" s="12" customFormat="1" ht="12.75">
      <c r="B568" s="19"/>
      <c r="C568" s="20"/>
      <c r="D568" s="19"/>
      <c r="O568" s="22"/>
      <c r="Z568" s="22"/>
      <c r="AA568" s="21"/>
    </row>
    <row r="569" spans="2:27" s="12" customFormat="1" ht="12.75">
      <c r="B569" s="19"/>
      <c r="C569" s="20"/>
      <c r="D569" s="19"/>
      <c r="O569" s="22"/>
      <c r="Z569" s="22"/>
      <c r="AA569" s="21"/>
    </row>
    <row r="570" spans="2:27" s="12" customFormat="1" ht="12.75">
      <c r="B570" s="19"/>
      <c r="C570" s="20"/>
      <c r="D570" s="19"/>
      <c r="O570" s="22"/>
      <c r="Z570" s="22"/>
      <c r="AA570" s="21"/>
    </row>
    <row r="571" spans="2:27" s="12" customFormat="1" ht="12.75">
      <c r="B571" s="19"/>
      <c r="C571" s="20"/>
      <c r="D571" s="19"/>
      <c r="O571" s="22"/>
      <c r="Z571" s="22"/>
      <c r="AA571" s="21"/>
    </row>
    <row r="572" spans="2:27" s="12" customFormat="1" ht="12.75">
      <c r="B572" s="19"/>
      <c r="C572" s="20"/>
      <c r="D572" s="19"/>
      <c r="O572" s="22"/>
      <c r="Z572" s="22"/>
      <c r="AA572" s="21"/>
    </row>
    <row r="573" spans="2:27" s="12" customFormat="1" ht="12.75">
      <c r="B573" s="19"/>
      <c r="C573" s="20"/>
      <c r="D573" s="19"/>
      <c r="O573" s="22"/>
      <c r="Z573" s="22"/>
      <c r="AA573" s="21"/>
    </row>
    <row r="574" spans="2:27" s="12" customFormat="1" ht="12.75">
      <c r="B574" s="19"/>
      <c r="C574" s="20"/>
      <c r="D574" s="19"/>
      <c r="O574" s="22"/>
      <c r="Z574" s="22"/>
      <c r="AA574" s="21"/>
    </row>
    <row r="575" spans="2:27" s="12" customFormat="1" ht="12.75">
      <c r="B575" s="19"/>
      <c r="C575" s="20"/>
      <c r="D575" s="19"/>
      <c r="O575" s="22"/>
      <c r="Z575" s="22"/>
      <c r="AA575" s="21"/>
    </row>
    <row r="576" spans="2:27" s="12" customFormat="1" ht="12.75">
      <c r="B576" s="19"/>
      <c r="C576" s="20"/>
      <c r="D576" s="19"/>
      <c r="O576" s="22"/>
      <c r="Z576" s="22"/>
      <c r="AA576" s="21"/>
    </row>
    <row r="577" spans="2:27" s="12" customFormat="1" ht="12.75">
      <c r="B577" s="19"/>
      <c r="C577" s="20"/>
      <c r="D577" s="19"/>
      <c r="O577" s="22"/>
      <c r="Z577" s="22"/>
      <c r="AA577" s="21"/>
    </row>
    <row r="578" spans="2:27" s="12" customFormat="1" ht="12.75">
      <c r="B578" s="19"/>
      <c r="C578" s="20"/>
      <c r="D578" s="19"/>
      <c r="O578" s="22"/>
      <c r="Z578" s="22"/>
      <c r="AA578" s="21"/>
    </row>
    <row r="579" spans="2:27" s="12" customFormat="1" ht="12.75">
      <c r="B579" s="19"/>
      <c r="C579" s="20"/>
      <c r="D579" s="19"/>
      <c r="O579" s="22"/>
      <c r="Z579" s="22"/>
      <c r="AA579" s="21"/>
    </row>
    <row r="580" spans="2:27" s="12" customFormat="1" ht="12.75">
      <c r="B580" s="19"/>
      <c r="C580" s="20"/>
      <c r="D580" s="19"/>
      <c r="O580" s="22"/>
      <c r="Z580" s="22"/>
      <c r="AA580" s="21"/>
    </row>
    <row r="581" spans="2:27" s="12" customFormat="1" ht="12.75">
      <c r="B581" s="19"/>
      <c r="C581" s="20"/>
      <c r="D581" s="19"/>
      <c r="O581" s="22"/>
      <c r="Z581" s="22"/>
      <c r="AA581" s="21"/>
    </row>
    <row r="582" spans="2:27" s="12" customFormat="1" ht="12.75">
      <c r="B582" s="19"/>
      <c r="C582" s="20"/>
      <c r="D582" s="19"/>
      <c r="O582" s="22"/>
      <c r="Z582" s="22"/>
      <c r="AA582" s="21"/>
    </row>
    <row r="583" spans="2:27" s="12" customFormat="1" ht="12.75">
      <c r="B583" s="19"/>
      <c r="C583" s="20"/>
      <c r="D583" s="19"/>
      <c r="O583" s="22"/>
      <c r="Z583" s="22"/>
      <c r="AA583" s="21"/>
    </row>
    <row r="584" spans="2:27" s="12" customFormat="1" ht="12.75">
      <c r="B584" s="19"/>
      <c r="C584" s="20"/>
      <c r="D584" s="19"/>
      <c r="O584" s="22"/>
      <c r="Z584" s="22"/>
      <c r="AA584" s="21"/>
    </row>
    <row r="585" spans="2:27" s="12" customFormat="1" ht="12.75">
      <c r="B585" s="19"/>
      <c r="C585" s="20"/>
      <c r="D585" s="19"/>
      <c r="O585" s="22"/>
      <c r="Z585" s="22"/>
      <c r="AA585" s="21"/>
    </row>
    <row r="586" spans="2:27" s="12" customFormat="1" ht="12.75">
      <c r="B586" s="19"/>
      <c r="C586" s="20"/>
      <c r="D586" s="19"/>
      <c r="O586" s="22"/>
      <c r="Z586" s="22"/>
      <c r="AA586" s="21"/>
    </row>
    <row r="587" spans="2:27" s="12" customFormat="1" ht="12.75">
      <c r="B587" s="19"/>
      <c r="C587" s="20"/>
      <c r="D587" s="19"/>
      <c r="O587" s="22"/>
      <c r="Z587" s="22"/>
      <c r="AA587" s="21"/>
    </row>
    <row r="588" spans="2:27" s="12" customFormat="1" ht="12.75">
      <c r="B588" s="19"/>
      <c r="C588" s="20"/>
      <c r="D588" s="19"/>
      <c r="O588" s="22"/>
      <c r="Z588" s="22"/>
      <c r="AA588" s="21"/>
    </row>
    <row r="589" spans="2:27" s="12" customFormat="1" ht="12.75">
      <c r="B589" s="19"/>
      <c r="C589" s="20"/>
      <c r="D589" s="19"/>
      <c r="O589" s="22"/>
      <c r="Z589" s="22"/>
      <c r="AA589" s="21"/>
    </row>
    <row r="590" spans="2:27" s="12" customFormat="1" ht="12.75">
      <c r="B590" s="19"/>
      <c r="C590" s="20"/>
      <c r="D590" s="19"/>
      <c r="O590" s="22"/>
      <c r="Z590" s="22"/>
      <c r="AA590" s="21"/>
    </row>
    <row r="591" spans="2:27" s="12" customFormat="1" ht="12.75">
      <c r="B591" s="19"/>
      <c r="C591" s="20"/>
      <c r="D591" s="19"/>
      <c r="O591" s="22"/>
      <c r="Z591" s="22"/>
      <c r="AA591" s="21"/>
    </row>
    <row r="592" spans="2:27" s="12" customFormat="1" ht="12.75">
      <c r="B592" s="19"/>
      <c r="C592" s="20"/>
      <c r="D592" s="19"/>
      <c r="O592" s="22"/>
      <c r="Z592" s="22"/>
      <c r="AA592" s="21"/>
    </row>
    <row r="593" spans="2:27" s="12" customFormat="1" ht="12.75">
      <c r="B593" s="19"/>
      <c r="C593" s="20"/>
      <c r="D593" s="19"/>
      <c r="O593" s="22"/>
      <c r="Z593" s="22"/>
      <c r="AA593" s="21"/>
    </row>
    <row r="594" spans="2:27" s="12" customFormat="1" ht="12.75">
      <c r="B594" s="19"/>
      <c r="C594" s="20"/>
      <c r="D594" s="19"/>
      <c r="O594" s="22"/>
      <c r="Z594" s="22"/>
      <c r="AA594" s="21"/>
    </row>
    <row r="595" spans="2:27" s="12" customFormat="1" ht="12.75">
      <c r="B595" s="19"/>
      <c r="C595" s="20"/>
      <c r="D595" s="19"/>
      <c r="O595" s="22"/>
      <c r="Z595" s="22"/>
      <c r="AA595" s="21"/>
    </row>
    <row r="596" spans="2:27" s="12" customFormat="1" ht="12.75">
      <c r="B596" s="19"/>
      <c r="C596" s="20"/>
      <c r="D596" s="19"/>
      <c r="O596" s="22"/>
      <c r="Z596" s="22"/>
      <c r="AA596" s="21"/>
    </row>
    <row r="597" spans="2:27" s="12" customFormat="1" ht="12.75">
      <c r="B597" s="19"/>
      <c r="C597" s="20"/>
      <c r="D597" s="19"/>
      <c r="O597" s="22"/>
      <c r="Z597" s="22"/>
      <c r="AA597" s="21"/>
    </row>
    <row r="598" spans="2:27" s="12" customFormat="1" ht="12.75">
      <c r="B598" s="19"/>
      <c r="C598" s="20"/>
      <c r="D598" s="19"/>
      <c r="O598" s="22"/>
      <c r="Z598" s="22"/>
      <c r="AA598" s="21"/>
    </row>
    <row r="599" spans="2:27" s="12" customFormat="1" ht="12.75">
      <c r="B599" s="19"/>
      <c r="C599" s="20"/>
      <c r="D599" s="19"/>
      <c r="O599" s="22"/>
      <c r="Z599" s="22"/>
      <c r="AA599" s="21"/>
    </row>
    <row r="600" spans="2:27" s="12" customFormat="1" ht="12.75">
      <c r="B600" s="19"/>
      <c r="C600" s="20"/>
      <c r="D600" s="19"/>
      <c r="O600" s="22"/>
      <c r="Z600" s="22"/>
      <c r="AA600" s="21"/>
    </row>
    <row r="601" spans="2:27" s="12" customFormat="1" ht="12.75">
      <c r="B601" s="19"/>
      <c r="C601" s="20"/>
      <c r="D601" s="19"/>
      <c r="O601" s="22"/>
      <c r="Z601" s="22"/>
      <c r="AA601" s="21"/>
    </row>
    <row r="602" spans="2:27" s="12" customFormat="1" ht="12.75">
      <c r="B602" s="19"/>
      <c r="C602" s="20"/>
      <c r="D602" s="19"/>
      <c r="O602" s="22"/>
      <c r="Z602" s="22"/>
      <c r="AA602" s="21"/>
    </row>
    <row r="603" spans="2:27" s="12" customFormat="1" ht="12.75">
      <c r="B603" s="19"/>
      <c r="C603" s="20"/>
      <c r="D603" s="19"/>
      <c r="O603" s="22"/>
      <c r="Z603" s="22"/>
      <c r="AA603" s="21"/>
    </row>
    <row r="604" spans="2:27" s="12" customFormat="1" ht="12.75">
      <c r="B604" s="19"/>
      <c r="C604" s="20"/>
      <c r="D604" s="19"/>
      <c r="O604" s="22"/>
      <c r="Z604" s="22"/>
      <c r="AA604" s="21"/>
    </row>
    <row r="605" spans="2:27" s="12" customFormat="1" ht="12.75">
      <c r="B605" s="19"/>
      <c r="C605" s="20"/>
      <c r="D605" s="19"/>
      <c r="O605" s="22"/>
      <c r="Z605" s="22"/>
      <c r="AA605" s="21"/>
    </row>
    <row r="606" spans="2:27" s="12" customFormat="1" ht="12.75">
      <c r="B606" s="19"/>
      <c r="C606" s="20"/>
      <c r="D606" s="19"/>
      <c r="O606" s="22"/>
      <c r="Z606" s="22"/>
      <c r="AA606" s="21"/>
    </row>
    <row r="607" spans="2:27" s="12" customFormat="1" ht="12.75">
      <c r="B607" s="19"/>
      <c r="C607" s="20"/>
      <c r="D607" s="19"/>
      <c r="O607" s="22"/>
      <c r="Z607" s="22"/>
      <c r="AA607" s="21"/>
    </row>
    <row r="608" spans="2:27" s="12" customFormat="1" ht="12.75">
      <c r="B608" s="19"/>
      <c r="C608" s="20"/>
      <c r="D608" s="19"/>
      <c r="O608" s="22"/>
      <c r="Z608" s="22"/>
      <c r="AA608" s="21"/>
    </row>
    <row r="609" spans="2:27" s="12" customFormat="1" ht="12.75">
      <c r="B609" s="19"/>
      <c r="C609" s="20"/>
      <c r="D609" s="19"/>
      <c r="O609" s="22"/>
      <c r="Z609" s="22"/>
      <c r="AA609" s="21"/>
    </row>
    <row r="610" spans="2:27" s="12" customFormat="1" ht="12.75">
      <c r="B610" s="19"/>
      <c r="C610" s="20"/>
      <c r="D610" s="19"/>
      <c r="O610" s="22"/>
      <c r="Z610" s="22"/>
      <c r="AA610" s="21"/>
    </row>
    <row r="611" spans="2:27" s="12" customFormat="1" ht="12.75">
      <c r="B611" s="19"/>
      <c r="C611" s="20"/>
      <c r="D611" s="19"/>
      <c r="O611" s="22"/>
      <c r="Z611" s="22"/>
      <c r="AA611" s="21"/>
    </row>
    <row r="612" spans="2:27" s="12" customFormat="1" ht="12.75">
      <c r="B612" s="19"/>
      <c r="C612" s="20"/>
      <c r="D612" s="19"/>
      <c r="O612" s="22"/>
      <c r="Z612" s="22"/>
      <c r="AA612" s="21"/>
    </row>
    <row r="613" spans="2:27" s="12" customFormat="1" ht="12.75">
      <c r="B613" s="19"/>
      <c r="C613" s="20"/>
      <c r="D613" s="19"/>
      <c r="O613" s="22"/>
      <c r="Z613" s="22"/>
      <c r="AA613" s="21"/>
    </row>
    <row r="614" spans="2:27" s="12" customFormat="1" ht="12.75">
      <c r="B614" s="19"/>
      <c r="C614" s="20"/>
      <c r="D614" s="19"/>
      <c r="O614" s="22"/>
      <c r="Z614" s="22"/>
      <c r="AA614" s="21"/>
    </row>
    <row r="615" spans="2:27" s="12" customFormat="1" ht="12.75">
      <c r="B615" s="19"/>
      <c r="C615" s="20"/>
      <c r="D615" s="19"/>
      <c r="O615" s="22"/>
      <c r="Z615" s="22"/>
      <c r="AA615" s="21"/>
    </row>
    <row r="616" spans="2:27" s="12" customFormat="1" ht="12.75">
      <c r="B616" s="19"/>
      <c r="C616" s="20"/>
      <c r="D616" s="19"/>
      <c r="O616" s="22"/>
      <c r="Z616" s="22"/>
      <c r="AA616" s="21"/>
    </row>
    <row r="617" spans="2:27" s="12" customFormat="1" ht="12.75">
      <c r="B617" s="19"/>
      <c r="C617" s="20"/>
      <c r="D617" s="19"/>
      <c r="O617" s="22"/>
      <c r="Z617" s="22"/>
      <c r="AA617" s="21"/>
    </row>
    <row r="618" spans="2:27" s="12" customFormat="1" ht="12.75">
      <c r="B618" s="19"/>
      <c r="C618" s="20"/>
      <c r="D618" s="19"/>
      <c r="O618" s="22"/>
      <c r="Z618" s="22"/>
      <c r="AA618" s="21"/>
    </row>
    <row r="619" spans="2:27" s="12" customFormat="1" ht="12.75">
      <c r="B619" s="19"/>
      <c r="C619" s="20"/>
      <c r="D619" s="19"/>
      <c r="O619" s="22"/>
      <c r="Z619" s="22"/>
      <c r="AA619" s="21"/>
    </row>
    <row r="620" spans="2:27" s="12" customFormat="1" ht="12.75">
      <c r="B620" s="19"/>
      <c r="C620" s="20"/>
      <c r="D620" s="19"/>
      <c r="O620" s="22"/>
      <c r="Z620" s="22"/>
      <c r="AA620" s="21"/>
    </row>
    <row r="621" spans="2:27" s="12" customFormat="1" ht="12.75">
      <c r="B621" s="19"/>
      <c r="C621" s="20"/>
      <c r="D621" s="19"/>
      <c r="O621" s="22"/>
      <c r="Z621" s="22"/>
      <c r="AA621" s="21"/>
    </row>
    <row r="622" spans="2:27" s="12" customFormat="1" ht="12.75">
      <c r="B622" s="19"/>
      <c r="C622" s="20"/>
      <c r="D622" s="19"/>
      <c r="O622" s="22"/>
      <c r="Z622" s="22"/>
      <c r="AA622" s="21"/>
    </row>
    <row r="623" spans="2:27" s="12" customFormat="1" ht="12.75">
      <c r="B623" s="19"/>
      <c r="C623" s="20"/>
      <c r="D623" s="19"/>
      <c r="O623" s="22"/>
      <c r="Z623" s="22"/>
      <c r="AA623" s="21"/>
    </row>
    <row r="624" spans="2:27" s="12" customFormat="1" ht="12.75">
      <c r="B624" s="19"/>
      <c r="C624" s="20"/>
      <c r="D624" s="19"/>
      <c r="O624" s="22"/>
      <c r="Z624" s="22"/>
      <c r="AA624" s="21"/>
    </row>
    <row r="625" spans="2:27" s="12" customFormat="1" ht="12.75">
      <c r="B625" s="19"/>
      <c r="C625" s="20"/>
      <c r="D625" s="19"/>
      <c r="O625" s="22"/>
      <c r="Z625" s="22"/>
      <c r="AA625" s="21"/>
    </row>
    <row r="626" spans="2:27" s="12" customFormat="1" ht="12.75">
      <c r="B626" s="19"/>
      <c r="C626" s="20"/>
      <c r="D626" s="19"/>
      <c r="O626" s="22"/>
      <c r="Z626" s="22"/>
      <c r="AA626" s="21"/>
    </row>
    <row r="627" spans="2:27" s="12" customFormat="1" ht="12.75">
      <c r="B627" s="19"/>
      <c r="C627" s="20"/>
      <c r="D627" s="19"/>
      <c r="O627" s="22"/>
      <c r="Z627" s="22"/>
      <c r="AA627" s="21"/>
    </row>
    <row r="628" spans="2:27" s="12" customFormat="1" ht="12.75">
      <c r="B628" s="19"/>
      <c r="C628" s="20"/>
      <c r="D628" s="19"/>
      <c r="O628" s="22"/>
      <c r="Z628" s="22"/>
      <c r="AA628" s="21"/>
    </row>
    <row r="629" spans="2:27" s="12" customFormat="1" ht="12.75">
      <c r="B629" s="19"/>
      <c r="C629" s="20"/>
      <c r="D629" s="19"/>
      <c r="O629" s="22"/>
      <c r="Z629" s="22"/>
      <c r="AA629" s="21"/>
    </row>
    <row r="630" spans="2:27" s="12" customFormat="1" ht="12.75">
      <c r="B630" s="19"/>
      <c r="C630" s="20"/>
      <c r="D630" s="19"/>
      <c r="O630" s="22"/>
      <c r="Z630" s="22"/>
      <c r="AA630" s="21"/>
    </row>
    <row r="631" spans="2:27" s="12" customFormat="1" ht="12.75">
      <c r="B631" s="19"/>
      <c r="C631" s="20"/>
      <c r="D631" s="19"/>
      <c r="O631" s="22"/>
      <c r="Z631" s="22"/>
      <c r="AA631" s="21"/>
    </row>
    <row r="632" spans="2:27" s="12" customFormat="1" ht="12.75">
      <c r="B632" s="19"/>
      <c r="C632" s="20"/>
      <c r="D632" s="19"/>
      <c r="O632" s="22"/>
      <c r="Z632" s="22"/>
      <c r="AA632" s="21"/>
    </row>
    <row r="633" spans="2:27" s="12" customFormat="1" ht="12.75">
      <c r="B633" s="19"/>
      <c r="C633" s="20"/>
      <c r="D633" s="19"/>
      <c r="O633" s="22"/>
      <c r="Z633" s="22"/>
      <c r="AA633" s="21"/>
    </row>
    <row r="634" spans="2:27" s="12" customFormat="1" ht="12.75">
      <c r="B634" s="19"/>
      <c r="C634" s="20"/>
      <c r="D634" s="19"/>
      <c r="O634" s="22"/>
      <c r="Z634" s="22"/>
      <c r="AA634" s="21"/>
    </row>
    <row r="635" spans="2:27" s="12" customFormat="1" ht="12.75">
      <c r="B635" s="19"/>
      <c r="C635" s="20"/>
      <c r="D635" s="19"/>
      <c r="O635" s="22"/>
      <c r="Z635" s="22"/>
      <c r="AA635" s="21"/>
    </row>
    <row r="636" spans="2:27" s="12" customFormat="1" ht="12.75">
      <c r="B636" s="19"/>
      <c r="C636" s="20"/>
      <c r="D636" s="19"/>
      <c r="O636" s="22"/>
      <c r="Z636" s="22"/>
      <c r="AA636" s="21"/>
    </row>
    <row r="637" spans="2:27" s="12" customFormat="1" ht="12.75">
      <c r="B637" s="19"/>
      <c r="C637" s="20"/>
      <c r="D637" s="19"/>
      <c r="O637" s="22"/>
      <c r="Z637" s="22"/>
      <c r="AA637" s="21"/>
    </row>
    <row r="638" spans="2:27" s="12" customFormat="1" ht="12.75">
      <c r="B638" s="19"/>
      <c r="C638" s="20"/>
      <c r="D638" s="19"/>
      <c r="O638" s="22"/>
      <c r="Z638" s="22"/>
      <c r="AA638" s="21"/>
    </row>
    <row r="639" spans="2:27" s="12" customFormat="1" ht="12.75">
      <c r="B639" s="19"/>
      <c r="C639" s="20"/>
      <c r="D639" s="19"/>
      <c r="O639" s="22"/>
      <c r="Z639" s="22"/>
      <c r="AA639" s="21"/>
    </row>
    <row r="640" spans="2:27" s="12" customFormat="1" ht="12.75">
      <c r="B640" s="19"/>
      <c r="C640" s="20"/>
      <c r="D640" s="19"/>
      <c r="O640" s="22"/>
      <c r="Z640" s="22"/>
      <c r="AA640" s="21"/>
    </row>
    <row r="641" spans="2:27" s="12" customFormat="1" ht="12.75">
      <c r="B641" s="19"/>
      <c r="C641" s="20"/>
      <c r="D641" s="19"/>
      <c r="O641" s="22"/>
      <c r="Z641" s="22"/>
      <c r="AA641" s="21"/>
    </row>
    <row r="642" spans="2:27" s="12" customFormat="1" ht="12.75">
      <c r="B642" s="19"/>
      <c r="C642" s="20"/>
      <c r="D642" s="19"/>
      <c r="O642" s="22"/>
      <c r="Z642" s="22"/>
      <c r="AA642" s="21"/>
    </row>
    <row r="643" spans="2:27" s="12" customFormat="1" ht="12.75">
      <c r="B643" s="19"/>
      <c r="C643" s="20"/>
      <c r="D643" s="19"/>
      <c r="O643" s="22"/>
      <c r="Z643" s="22"/>
      <c r="AA643" s="21"/>
    </row>
    <row r="644" spans="2:27" s="12" customFormat="1" ht="12.75">
      <c r="B644" s="19"/>
      <c r="C644" s="20"/>
      <c r="D644" s="19"/>
      <c r="O644" s="22"/>
      <c r="Z644" s="22"/>
      <c r="AA644" s="21"/>
    </row>
    <row r="645" spans="2:27" s="12" customFormat="1" ht="12.75">
      <c r="B645" s="19"/>
      <c r="C645" s="20"/>
      <c r="D645" s="19"/>
      <c r="O645" s="22"/>
      <c r="Z645" s="22"/>
      <c r="AA645" s="21"/>
    </row>
    <row r="646" spans="2:27" s="12" customFormat="1" ht="12.75">
      <c r="B646" s="19"/>
      <c r="C646" s="20"/>
      <c r="D646" s="19"/>
      <c r="O646" s="22"/>
      <c r="Z646" s="22"/>
      <c r="AA646" s="21"/>
    </row>
    <row r="647" spans="2:27" s="12" customFormat="1" ht="12.75">
      <c r="B647" s="19"/>
      <c r="C647" s="20"/>
      <c r="D647" s="19"/>
      <c r="O647" s="22"/>
      <c r="Z647" s="22"/>
      <c r="AA647" s="21"/>
    </row>
    <row r="648" spans="2:27" s="12" customFormat="1" ht="12.75">
      <c r="B648" s="19"/>
      <c r="C648" s="20"/>
      <c r="D648" s="19"/>
      <c r="O648" s="22"/>
      <c r="Z648" s="22"/>
      <c r="AA648" s="21"/>
    </row>
    <row r="649" spans="2:27" s="12" customFormat="1" ht="12.75">
      <c r="B649" s="19"/>
      <c r="C649" s="20"/>
      <c r="D649" s="19"/>
      <c r="O649" s="22"/>
      <c r="Z649" s="22"/>
      <c r="AA649" s="21"/>
    </row>
    <row r="650" spans="2:27" s="12" customFormat="1" ht="12.75">
      <c r="B650" s="19"/>
      <c r="C650" s="20"/>
      <c r="D650" s="19"/>
      <c r="O650" s="22"/>
      <c r="Z650" s="22"/>
      <c r="AA650" s="21"/>
    </row>
    <row r="651" spans="2:27" s="12" customFormat="1" ht="12.75">
      <c r="B651" s="19"/>
      <c r="C651" s="20"/>
      <c r="D651" s="19"/>
      <c r="O651" s="22"/>
      <c r="Z651" s="22"/>
      <c r="AA651" s="21"/>
    </row>
    <row r="652" spans="2:27" s="12" customFormat="1" ht="12.75">
      <c r="B652" s="19"/>
      <c r="C652" s="20"/>
      <c r="D652" s="19"/>
      <c r="O652" s="22"/>
      <c r="Z652" s="22"/>
      <c r="AA652" s="21"/>
    </row>
    <row r="653" spans="2:27" s="12" customFormat="1" ht="12.75">
      <c r="B653" s="19"/>
      <c r="C653" s="20"/>
      <c r="D653" s="19"/>
      <c r="O653" s="22"/>
      <c r="Z653" s="22"/>
      <c r="AA653" s="21"/>
    </row>
    <row r="654" spans="2:27" s="12" customFormat="1" ht="12.75">
      <c r="B654" s="19"/>
      <c r="C654" s="20"/>
      <c r="D654" s="19"/>
      <c r="O654" s="22"/>
      <c r="Z654" s="22"/>
      <c r="AA654" s="21"/>
    </row>
    <row r="655" spans="2:27" s="12" customFormat="1" ht="12.75">
      <c r="B655" s="19"/>
      <c r="C655" s="20"/>
      <c r="D655" s="19"/>
      <c r="O655" s="22"/>
      <c r="Z655" s="22"/>
      <c r="AA655" s="21"/>
    </row>
    <row r="656" spans="2:27" s="12" customFormat="1" ht="12.75">
      <c r="B656" s="19"/>
      <c r="C656" s="20"/>
      <c r="D656" s="19"/>
      <c r="O656" s="22"/>
      <c r="Z656" s="22"/>
      <c r="AA656" s="21"/>
    </row>
    <row r="657" spans="2:27" s="12" customFormat="1" ht="12.75">
      <c r="B657" s="19"/>
      <c r="C657" s="20"/>
      <c r="D657" s="19"/>
      <c r="O657" s="22"/>
      <c r="Z657" s="22"/>
      <c r="AA657" s="21"/>
    </row>
    <row r="658" spans="2:27" s="12" customFormat="1" ht="12.75">
      <c r="B658" s="19"/>
      <c r="C658" s="20"/>
      <c r="D658" s="19"/>
      <c r="O658" s="22"/>
      <c r="Z658" s="22"/>
      <c r="AA658" s="21"/>
    </row>
    <row r="659" spans="2:27" s="12" customFormat="1" ht="12.75">
      <c r="B659" s="19"/>
      <c r="C659" s="20"/>
      <c r="D659" s="19"/>
      <c r="O659" s="22"/>
      <c r="Z659" s="22"/>
      <c r="AA659" s="21"/>
    </row>
    <row r="660" spans="2:27" s="12" customFormat="1" ht="12.75">
      <c r="B660" s="19"/>
      <c r="C660" s="20"/>
      <c r="D660" s="19"/>
      <c r="O660" s="22"/>
      <c r="Z660" s="22"/>
      <c r="AA660" s="21"/>
    </row>
    <row r="661" spans="2:27" s="12" customFormat="1" ht="12.75">
      <c r="B661" s="19"/>
      <c r="C661" s="20"/>
      <c r="D661" s="19"/>
      <c r="O661" s="22"/>
      <c r="Z661" s="22"/>
      <c r="AA661" s="21"/>
    </row>
    <row r="662" spans="2:27" s="12" customFormat="1" ht="12.75">
      <c r="B662" s="19"/>
      <c r="C662" s="20"/>
      <c r="D662" s="19"/>
      <c r="O662" s="22"/>
      <c r="Z662" s="22"/>
      <c r="AA662" s="21"/>
    </row>
    <row r="663" spans="2:27" s="12" customFormat="1" ht="12.75">
      <c r="B663" s="19"/>
      <c r="C663" s="20"/>
      <c r="D663" s="19"/>
      <c r="O663" s="22"/>
      <c r="Z663" s="22"/>
      <c r="AA663" s="21"/>
    </row>
    <row r="664" spans="2:27" s="12" customFormat="1" ht="12.75">
      <c r="B664" s="19"/>
      <c r="C664" s="20"/>
      <c r="D664" s="19"/>
      <c r="O664" s="22"/>
      <c r="Z664" s="22"/>
      <c r="AA664" s="21"/>
    </row>
    <row r="665" spans="2:27" s="12" customFormat="1" ht="12.75">
      <c r="B665" s="19"/>
      <c r="C665" s="20"/>
      <c r="D665" s="19"/>
      <c r="O665" s="22"/>
      <c r="Z665" s="22"/>
      <c r="AA665" s="21"/>
    </row>
    <row r="666" spans="2:27" s="12" customFormat="1" ht="12.75">
      <c r="B666" s="19"/>
      <c r="C666" s="20"/>
      <c r="D666" s="19"/>
      <c r="O666" s="22"/>
      <c r="Z666" s="22"/>
      <c r="AA666" s="21"/>
    </row>
    <row r="667" spans="2:27" s="12" customFormat="1" ht="12.75">
      <c r="B667" s="19"/>
      <c r="C667" s="20"/>
      <c r="D667" s="19"/>
      <c r="O667" s="22"/>
      <c r="Z667" s="22"/>
      <c r="AA667" s="21"/>
    </row>
    <row r="668" spans="2:27" s="12" customFormat="1" ht="12.75">
      <c r="B668" s="19"/>
      <c r="C668" s="20"/>
      <c r="D668" s="19"/>
      <c r="O668" s="22"/>
      <c r="Z668" s="22"/>
      <c r="AA668" s="21"/>
    </row>
    <row r="669" spans="2:27" s="12" customFormat="1" ht="12.75">
      <c r="B669" s="19"/>
      <c r="C669" s="20"/>
      <c r="D669" s="19"/>
      <c r="O669" s="22"/>
      <c r="Z669" s="22"/>
      <c r="AA669" s="21"/>
    </row>
    <row r="670" spans="2:27" s="12" customFormat="1" ht="12.75">
      <c r="B670" s="19"/>
      <c r="C670" s="20"/>
      <c r="D670" s="19"/>
      <c r="O670" s="22"/>
      <c r="Z670" s="22"/>
      <c r="AA670" s="21"/>
    </row>
    <row r="671" spans="2:27" s="12" customFormat="1" ht="12.75">
      <c r="B671" s="19"/>
      <c r="C671" s="20"/>
      <c r="D671" s="19"/>
      <c r="O671" s="22"/>
      <c r="Z671" s="22"/>
      <c r="AA671" s="21"/>
    </row>
    <row r="672" spans="2:27" s="12" customFormat="1" ht="12.75">
      <c r="B672" s="19"/>
      <c r="C672" s="20"/>
      <c r="D672" s="19"/>
      <c r="O672" s="22"/>
      <c r="Z672" s="22"/>
      <c r="AA672" s="21"/>
    </row>
    <row r="673" spans="2:27" s="12" customFormat="1" ht="12.75">
      <c r="B673" s="19"/>
      <c r="C673" s="20"/>
      <c r="D673" s="19"/>
      <c r="O673" s="22"/>
      <c r="Z673" s="22"/>
      <c r="AA673" s="21"/>
    </row>
    <row r="674" spans="2:27" s="12" customFormat="1" ht="12.75">
      <c r="B674" s="19"/>
      <c r="C674" s="20"/>
      <c r="D674" s="19"/>
      <c r="O674" s="22"/>
      <c r="Z674" s="22"/>
      <c r="AA674" s="21"/>
    </row>
    <row r="675" spans="2:27" s="12" customFormat="1" ht="12.75">
      <c r="B675" s="19"/>
      <c r="C675" s="20"/>
      <c r="D675" s="19"/>
      <c r="O675" s="22"/>
      <c r="Z675" s="22"/>
      <c r="AA675" s="21"/>
    </row>
    <row r="676" spans="2:27" s="12" customFormat="1" ht="12.75">
      <c r="B676" s="19"/>
      <c r="C676" s="20"/>
      <c r="D676" s="19"/>
      <c r="O676" s="22"/>
      <c r="Z676" s="22"/>
      <c r="AA676" s="21"/>
    </row>
    <row r="677" spans="2:27" s="12" customFormat="1" ht="12.75">
      <c r="B677" s="19"/>
      <c r="C677" s="20"/>
      <c r="D677" s="19"/>
      <c r="O677" s="22"/>
      <c r="Z677" s="22"/>
      <c r="AA677" s="21"/>
    </row>
    <row r="678" spans="2:27" s="12" customFormat="1" ht="12.75">
      <c r="B678" s="19"/>
      <c r="C678" s="20"/>
      <c r="D678" s="19"/>
      <c r="O678" s="22"/>
      <c r="Z678" s="22"/>
      <c r="AA678" s="21"/>
    </row>
    <row r="679" spans="2:27" s="12" customFormat="1" ht="12.75">
      <c r="B679" s="19"/>
      <c r="C679" s="20"/>
      <c r="D679" s="19"/>
      <c r="O679" s="22"/>
      <c r="Z679" s="22"/>
      <c r="AA679" s="21"/>
    </row>
    <row r="680" spans="2:27" s="12" customFormat="1" ht="12.75">
      <c r="B680" s="19"/>
      <c r="C680" s="20"/>
      <c r="D680" s="19"/>
      <c r="O680" s="22"/>
      <c r="Z680" s="22"/>
      <c r="AA680" s="21"/>
    </row>
    <row r="681" spans="2:27" s="12" customFormat="1" ht="12.75">
      <c r="B681" s="19"/>
      <c r="C681" s="20"/>
      <c r="D681" s="19"/>
      <c r="O681" s="22"/>
      <c r="Z681" s="22"/>
      <c r="AA681" s="21"/>
    </row>
    <row r="682" spans="2:27" s="12" customFormat="1" ht="12.75">
      <c r="B682" s="19"/>
      <c r="C682" s="20"/>
      <c r="D682" s="19"/>
      <c r="O682" s="22"/>
      <c r="Z682" s="22"/>
      <c r="AA682" s="21"/>
    </row>
    <row r="683" spans="2:27" s="12" customFormat="1" ht="12.75">
      <c r="B683" s="19"/>
      <c r="C683" s="20"/>
      <c r="D683" s="19"/>
      <c r="O683" s="22"/>
      <c r="Z683" s="22"/>
      <c r="AA683" s="21"/>
    </row>
    <row r="684" spans="2:27" s="12" customFormat="1" ht="12.75">
      <c r="B684" s="19"/>
      <c r="C684" s="20"/>
      <c r="D684" s="19"/>
      <c r="O684" s="22"/>
      <c r="Z684" s="22"/>
      <c r="AA684" s="21"/>
    </row>
    <row r="685" spans="2:27" s="12" customFormat="1" ht="12.75">
      <c r="B685" s="19"/>
      <c r="C685" s="20"/>
      <c r="D685" s="19"/>
      <c r="O685" s="22"/>
      <c r="Z685" s="22"/>
      <c r="AA685" s="21"/>
    </row>
    <row r="686" spans="2:27" s="12" customFormat="1" ht="12.75">
      <c r="B686" s="19"/>
      <c r="C686" s="20"/>
      <c r="D686" s="19"/>
      <c r="O686" s="22"/>
      <c r="Z686" s="22"/>
      <c r="AA686" s="21"/>
    </row>
    <row r="687" spans="2:27" s="12" customFormat="1" ht="12.75">
      <c r="B687" s="19"/>
      <c r="C687" s="20"/>
      <c r="D687" s="19"/>
      <c r="O687" s="22"/>
      <c r="Z687" s="22"/>
      <c r="AA687" s="21"/>
    </row>
    <row r="688" spans="2:27" s="12" customFormat="1" ht="12.75">
      <c r="B688" s="19"/>
      <c r="C688" s="20"/>
      <c r="D688" s="19"/>
      <c r="O688" s="22"/>
      <c r="Z688" s="22"/>
      <c r="AA688" s="21"/>
    </row>
    <row r="689" spans="2:27" s="12" customFormat="1" ht="12.75">
      <c r="B689" s="19"/>
      <c r="C689" s="20"/>
      <c r="D689" s="19"/>
      <c r="O689" s="22"/>
      <c r="Z689" s="22"/>
      <c r="AA689" s="21"/>
    </row>
    <row r="690" spans="2:27" s="12" customFormat="1" ht="12.75">
      <c r="B690" s="19"/>
      <c r="C690" s="20"/>
      <c r="D690" s="19"/>
      <c r="O690" s="22"/>
      <c r="Z690" s="22"/>
      <c r="AA690" s="21"/>
    </row>
    <row r="691" spans="2:27" s="12" customFormat="1" ht="12.75">
      <c r="B691" s="19"/>
      <c r="C691" s="20"/>
      <c r="D691" s="19"/>
      <c r="O691" s="22"/>
      <c r="Z691" s="22"/>
      <c r="AA691" s="21"/>
    </row>
    <row r="692" spans="2:27" s="12" customFormat="1" ht="12.75">
      <c r="B692" s="19"/>
      <c r="C692" s="20"/>
      <c r="D692" s="19"/>
      <c r="O692" s="22"/>
      <c r="Z692" s="22"/>
      <c r="AA692" s="21"/>
    </row>
    <row r="693" spans="2:27" s="12" customFormat="1" ht="12.75">
      <c r="B693" s="19"/>
      <c r="C693" s="20"/>
      <c r="D693" s="19"/>
      <c r="O693" s="22"/>
      <c r="Z693" s="22"/>
      <c r="AA693" s="21"/>
    </row>
    <row r="694" spans="2:27" s="12" customFormat="1" ht="12.75">
      <c r="B694" s="19"/>
      <c r="C694" s="20"/>
      <c r="D694" s="19"/>
      <c r="O694" s="22"/>
      <c r="Z694" s="22"/>
      <c r="AA694" s="21"/>
    </row>
    <row r="695" spans="2:27" s="12" customFormat="1" ht="12.75">
      <c r="B695" s="19"/>
      <c r="C695" s="20"/>
      <c r="D695" s="19"/>
      <c r="O695" s="22"/>
      <c r="Z695" s="22"/>
      <c r="AA695" s="21"/>
    </row>
    <row r="696" spans="2:27" s="12" customFormat="1" ht="12.75">
      <c r="B696" s="19"/>
      <c r="C696" s="20"/>
      <c r="D696" s="19"/>
      <c r="O696" s="22"/>
      <c r="Z696" s="22"/>
      <c r="AA696" s="21"/>
    </row>
    <row r="697" spans="2:27" s="12" customFormat="1" ht="12.75">
      <c r="B697" s="19"/>
      <c r="C697" s="20"/>
      <c r="D697" s="19"/>
      <c r="O697" s="22"/>
      <c r="Z697" s="22"/>
      <c r="AA697" s="21"/>
    </row>
    <row r="698" spans="2:27" s="12" customFormat="1" ht="12.75">
      <c r="B698" s="19"/>
      <c r="C698" s="20"/>
      <c r="D698" s="19"/>
      <c r="O698" s="22"/>
      <c r="Z698" s="22"/>
      <c r="AA698" s="21"/>
    </row>
    <row r="699" spans="2:27" s="12" customFormat="1" ht="12.75">
      <c r="B699" s="19"/>
      <c r="C699" s="20"/>
      <c r="D699" s="19"/>
      <c r="O699" s="22"/>
      <c r="Z699" s="22"/>
      <c r="AA699" s="21"/>
    </row>
    <row r="700" spans="2:27" s="12" customFormat="1" ht="12.75">
      <c r="B700" s="19"/>
      <c r="C700" s="20"/>
      <c r="D700" s="19"/>
      <c r="O700" s="22"/>
      <c r="Z700" s="22"/>
      <c r="AA700" s="21"/>
    </row>
    <row r="701" spans="2:27" s="12" customFormat="1" ht="12.75">
      <c r="B701" s="19"/>
      <c r="C701" s="20"/>
      <c r="D701" s="19"/>
      <c r="O701" s="22"/>
      <c r="Z701" s="22"/>
      <c r="AA701" s="21"/>
    </row>
    <row r="702" spans="2:27" s="12" customFormat="1" ht="12.75">
      <c r="B702" s="19"/>
      <c r="C702" s="20"/>
      <c r="D702" s="19"/>
      <c r="O702" s="22"/>
      <c r="Z702" s="22"/>
      <c r="AA702" s="21"/>
    </row>
    <row r="703" spans="2:27" s="12" customFormat="1" ht="12.75">
      <c r="B703" s="19"/>
      <c r="C703" s="20"/>
      <c r="D703" s="19"/>
      <c r="O703" s="22"/>
      <c r="Z703" s="22"/>
      <c r="AA703" s="21"/>
    </row>
    <row r="704" spans="2:27" s="12" customFormat="1" ht="12.75">
      <c r="B704" s="19"/>
      <c r="C704" s="20"/>
      <c r="D704" s="19"/>
      <c r="O704" s="22"/>
      <c r="Z704" s="22"/>
      <c r="AA704" s="21"/>
    </row>
    <row r="705" spans="2:27" s="12" customFormat="1" ht="12.75">
      <c r="B705" s="19"/>
      <c r="C705" s="20"/>
      <c r="D705" s="19"/>
      <c r="O705" s="22"/>
      <c r="Z705" s="22"/>
      <c r="AA705" s="21"/>
    </row>
    <row r="706" spans="2:27" s="12" customFormat="1" ht="12.75">
      <c r="B706" s="19"/>
      <c r="C706" s="20"/>
      <c r="D706" s="19"/>
      <c r="O706" s="22"/>
      <c r="Z706" s="22"/>
      <c r="AA706" s="21"/>
    </row>
    <row r="707" spans="2:27" s="12" customFormat="1" ht="12.75">
      <c r="B707" s="19"/>
      <c r="C707" s="20"/>
      <c r="D707" s="19"/>
      <c r="O707" s="22"/>
      <c r="Z707" s="22"/>
      <c r="AA707" s="21"/>
    </row>
    <row r="708" spans="2:27" s="12" customFormat="1" ht="12.75">
      <c r="B708" s="19"/>
      <c r="C708" s="20"/>
      <c r="D708" s="19"/>
      <c r="O708" s="22"/>
      <c r="Z708" s="22"/>
      <c r="AA708" s="21"/>
    </row>
    <row r="709" spans="2:27" s="12" customFormat="1" ht="12.75">
      <c r="B709" s="19"/>
      <c r="C709" s="20"/>
      <c r="D709" s="19"/>
      <c r="O709" s="22"/>
      <c r="Z709" s="22"/>
      <c r="AA709" s="21"/>
    </row>
    <row r="710" spans="2:27" s="12" customFormat="1" ht="12.75">
      <c r="B710" s="19"/>
      <c r="C710" s="20"/>
      <c r="D710" s="19"/>
      <c r="O710" s="22"/>
      <c r="Z710" s="22"/>
      <c r="AA710" s="21"/>
    </row>
    <row r="711" spans="2:27" s="12" customFormat="1" ht="12.75">
      <c r="B711" s="19"/>
      <c r="C711" s="20"/>
      <c r="D711" s="19"/>
      <c r="O711" s="22"/>
      <c r="Z711" s="22"/>
      <c r="AA711" s="21"/>
    </row>
    <row r="712" spans="2:27" s="12" customFormat="1" ht="12.75">
      <c r="B712" s="19"/>
      <c r="C712" s="20"/>
      <c r="D712" s="19"/>
      <c r="O712" s="22"/>
      <c r="Z712" s="22"/>
      <c r="AA712" s="21"/>
    </row>
    <row r="713" spans="2:27" s="12" customFormat="1" ht="12.75">
      <c r="B713" s="19"/>
      <c r="C713" s="20"/>
      <c r="D713" s="19"/>
      <c r="O713" s="22"/>
      <c r="Z713" s="22"/>
      <c r="AA713" s="21"/>
    </row>
    <row r="714" spans="2:27" s="12" customFormat="1" ht="12.75">
      <c r="B714" s="19"/>
      <c r="C714" s="20"/>
      <c r="D714" s="19"/>
      <c r="O714" s="22"/>
      <c r="Z714" s="22"/>
      <c r="AA714" s="21"/>
    </row>
    <row r="715" spans="2:27" s="12" customFormat="1" ht="12.75">
      <c r="B715" s="19"/>
      <c r="C715" s="20"/>
      <c r="D715" s="19"/>
      <c r="O715" s="22"/>
      <c r="Z715" s="22"/>
      <c r="AA715" s="21"/>
    </row>
    <row r="716" spans="2:27" s="12" customFormat="1" ht="12.75">
      <c r="B716" s="19"/>
      <c r="C716" s="20"/>
      <c r="D716" s="19"/>
      <c r="O716" s="22"/>
      <c r="Z716" s="22"/>
      <c r="AA716" s="21"/>
    </row>
    <row r="717" spans="2:27" s="12" customFormat="1" ht="12.75">
      <c r="B717" s="19"/>
      <c r="C717" s="20"/>
      <c r="D717" s="19"/>
      <c r="O717" s="22"/>
      <c r="Z717" s="22"/>
      <c r="AA717" s="21"/>
    </row>
    <row r="718" spans="2:27" s="12" customFormat="1" ht="12.75">
      <c r="B718" s="19"/>
      <c r="C718" s="20"/>
      <c r="D718" s="19"/>
      <c r="O718" s="22"/>
      <c r="Z718" s="22"/>
      <c r="AA718" s="21"/>
    </row>
    <row r="719" spans="2:27" s="12" customFormat="1" ht="12.75">
      <c r="B719" s="19"/>
      <c r="C719" s="20"/>
      <c r="D719" s="19"/>
      <c r="O719" s="22"/>
      <c r="Z719" s="22"/>
      <c r="AA719" s="21"/>
    </row>
    <row r="720" spans="2:27" s="12" customFormat="1" ht="12.75">
      <c r="B720" s="19"/>
      <c r="C720" s="20"/>
      <c r="D720" s="19"/>
      <c r="O720" s="22"/>
      <c r="Z720" s="22"/>
      <c r="AA720" s="21"/>
    </row>
    <row r="721" spans="2:27" s="12" customFormat="1" ht="12.75">
      <c r="B721" s="19"/>
      <c r="C721" s="20"/>
      <c r="D721" s="19"/>
      <c r="O721" s="22"/>
      <c r="Z721" s="22"/>
      <c r="AA721" s="21"/>
    </row>
    <row r="722" spans="2:27" s="12" customFormat="1" ht="12.75">
      <c r="B722" s="19"/>
      <c r="C722" s="20"/>
      <c r="D722" s="19"/>
      <c r="O722" s="22"/>
      <c r="Z722" s="22"/>
      <c r="AA722" s="21"/>
    </row>
    <row r="723" spans="2:27" s="12" customFormat="1" ht="12.75">
      <c r="B723" s="19"/>
      <c r="C723" s="20"/>
      <c r="D723" s="19"/>
      <c r="O723" s="22"/>
      <c r="Z723" s="22"/>
      <c r="AA723" s="21"/>
    </row>
    <row r="724" spans="2:27" s="12" customFormat="1" ht="12.75">
      <c r="B724" s="19"/>
      <c r="C724" s="20"/>
      <c r="D724" s="19"/>
      <c r="O724" s="22"/>
      <c r="Z724" s="22"/>
      <c r="AA724" s="21"/>
    </row>
    <row r="725" spans="2:27" s="12" customFormat="1" ht="12.75">
      <c r="B725" s="19"/>
      <c r="C725" s="20"/>
      <c r="D725" s="19"/>
      <c r="O725" s="22"/>
      <c r="Z725" s="22"/>
      <c r="AA725" s="21"/>
    </row>
    <row r="726" spans="2:27" s="12" customFormat="1" ht="12.75">
      <c r="B726" s="19"/>
      <c r="C726" s="20"/>
      <c r="D726" s="19"/>
      <c r="O726" s="22"/>
      <c r="Z726" s="22"/>
      <c r="AA726" s="21"/>
    </row>
    <row r="727" spans="2:27" s="12" customFormat="1" ht="12.75">
      <c r="B727" s="19"/>
      <c r="C727" s="20"/>
      <c r="D727" s="19"/>
      <c r="O727" s="22"/>
      <c r="Z727" s="22"/>
      <c r="AA727" s="21"/>
    </row>
    <row r="728" spans="2:27" s="12" customFormat="1" ht="12.75">
      <c r="B728" s="19"/>
      <c r="C728" s="20"/>
      <c r="D728" s="19"/>
      <c r="O728" s="22"/>
      <c r="Z728" s="22"/>
      <c r="AA728" s="21"/>
    </row>
    <row r="729" spans="2:27" s="12" customFormat="1" ht="12.75">
      <c r="B729" s="19"/>
      <c r="C729" s="20"/>
      <c r="D729" s="19"/>
      <c r="O729" s="22"/>
      <c r="Z729" s="22"/>
      <c r="AA729" s="21"/>
    </row>
    <row r="730" spans="2:27" s="12" customFormat="1" ht="12.75">
      <c r="B730" s="19"/>
      <c r="C730" s="20"/>
      <c r="D730" s="19"/>
      <c r="O730" s="22"/>
      <c r="Z730" s="22"/>
      <c r="AA730" s="21"/>
    </row>
    <row r="731" spans="2:27" s="12" customFormat="1" ht="12.75">
      <c r="B731" s="19"/>
      <c r="C731" s="20"/>
      <c r="D731" s="19"/>
      <c r="O731" s="22"/>
      <c r="Z731" s="22"/>
      <c r="AA731" s="21"/>
    </row>
    <row r="732" spans="2:27" s="12" customFormat="1" ht="12.75">
      <c r="B732" s="19"/>
      <c r="C732" s="20"/>
      <c r="D732" s="19"/>
      <c r="O732" s="22"/>
      <c r="Z732" s="22"/>
      <c r="AA732" s="21"/>
    </row>
    <row r="733" spans="2:27" s="12" customFormat="1" ht="12.75">
      <c r="B733" s="19"/>
      <c r="C733" s="20"/>
      <c r="D733" s="19"/>
      <c r="O733" s="22"/>
      <c r="Z733" s="22"/>
      <c r="AA733" s="21"/>
    </row>
    <row r="734" spans="2:27" s="12" customFormat="1" ht="12.75">
      <c r="B734" s="19"/>
      <c r="C734" s="20"/>
      <c r="D734" s="19"/>
      <c r="O734" s="22"/>
      <c r="Z734" s="22"/>
      <c r="AA734" s="21"/>
    </row>
    <row r="735" spans="2:27" s="12" customFormat="1" ht="12.75">
      <c r="B735" s="19"/>
      <c r="C735" s="20"/>
      <c r="D735" s="19"/>
      <c r="O735" s="22"/>
      <c r="Z735" s="22"/>
      <c r="AA735" s="21"/>
    </row>
    <row r="736" spans="2:27" s="12" customFormat="1" ht="12.75">
      <c r="B736" s="19"/>
      <c r="C736" s="20"/>
      <c r="D736" s="19"/>
      <c r="O736" s="22"/>
      <c r="Z736" s="22"/>
      <c r="AA736" s="21"/>
    </row>
    <row r="737" spans="2:27" s="12" customFormat="1" ht="12.75">
      <c r="B737" s="19"/>
      <c r="C737" s="20"/>
      <c r="D737" s="19"/>
      <c r="O737" s="22"/>
      <c r="Z737" s="22"/>
      <c r="AA737" s="21"/>
    </row>
    <row r="738" spans="2:27" s="12" customFormat="1" ht="12.75">
      <c r="B738" s="19"/>
      <c r="C738" s="20"/>
      <c r="D738" s="19"/>
      <c r="O738" s="22"/>
      <c r="Z738" s="22"/>
      <c r="AA738" s="21"/>
    </row>
    <row r="739" spans="2:27" s="12" customFormat="1" ht="12.75">
      <c r="B739" s="19"/>
      <c r="C739" s="20"/>
      <c r="D739" s="19"/>
      <c r="O739" s="22"/>
      <c r="Z739" s="22"/>
      <c r="AA739" s="21"/>
    </row>
    <row r="740" spans="2:27" s="12" customFormat="1" ht="12.75">
      <c r="B740" s="19"/>
      <c r="C740" s="20"/>
      <c r="D740" s="19"/>
      <c r="O740" s="22"/>
      <c r="Z740" s="22"/>
      <c r="AA740" s="21"/>
    </row>
    <row r="741" spans="2:27" s="12" customFormat="1" ht="12.75">
      <c r="B741" s="19"/>
      <c r="C741" s="20"/>
      <c r="D741" s="19"/>
      <c r="O741" s="22"/>
      <c r="Z741" s="22"/>
      <c r="AA741" s="21"/>
    </row>
    <row r="742" spans="2:27" s="12" customFormat="1" ht="12.75">
      <c r="B742" s="19"/>
      <c r="C742" s="20"/>
      <c r="D742" s="19"/>
      <c r="O742" s="22"/>
      <c r="Z742" s="22"/>
      <c r="AA742" s="21"/>
    </row>
    <row r="743" spans="2:27" s="12" customFormat="1" ht="12.75">
      <c r="B743" s="19"/>
      <c r="C743" s="20"/>
      <c r="D743" s="19"/>
      <c r="O743" s="22"/>
      <c r="Z743" s="22"/>
      <c r="AA743" s="21"/>
    </row>
    <row r="744" spans="2:27" s="12" customFormat="1" ht="12.75">
      <c r="B744" s="19"/>
      <c r="C744" s="20"/>
      <c r="D744" s="19"/>
      <c r="O744" s="22"/>
      <c r="Z744" s="22"/>
      <c r="AA744" s="21"/>
    </row>
    <row r="745" spans="2:27" s="12" customFormat="1" ht="12.75">
      <c r="B745" s="19"/>
      <c r="C745" s="20"/>
      <c r="D745" s="19"/>
      <c r="O745" s="22"/>
      <c r="Z745" s="22"/>
      <c r="AA745" s="21"/>
    </row>
    <row r="746" spans="2:27" s="12" customFormat="1" ht="12.75">
      <c r="B746" s="19"/>
      <c r="C746" s="20"/>
      <c r="D746" s="19"/>
      <c r="O746" s="22"/>
      <c r="Z746" s="22"/>
      <c r="AA746" s="21"/>
    </row>
    <row r="747" spans="2:27" s="12" customFormat="1" ht="12.75">
      <c r="B747" s="19"/>
      <c r="C747" s="20"/>
      <c r="D747" s="19"/>
      <c r="O747" s="22"/>
      <c r="Z747" s="22"/>
      <c r="AA747" s="21"/>
    </row>
    <row r="748" spans="2:27" s="12" customFormat="1" ht="12.75">
      <c r="B748" s="19"/>
      <c r="C748" s="20"/>
      <c r="D748" s="19"/>
      <c r="O748" s="22"/>
      <c r="Z748" s="22"/>
      <c r="AA748" s="21"/>
    </row>
    <row r="749" spans="2:27" s="12" customFormat="1" ht="12.75">
      <c r="B749" s="19"/>
      <c r="C749" s="20"/>
      <c r="D749" s="19"/>
      <c r="O749" s="22"/>
      <c r="Z749" s="22"/>
      <c r="AA749" s="21"/>
    </row>
    <row r="750" spans="2:27" s="12" customFormat="1" ht="12.75">
      <c r="B750" s="19"/>
      <c r="C750" s="20"/>
      <c r="D750" s="19"/>
      <c r="O750" s="22"/>
      <c r="Z750" s="22"/>
      <c r="AA750" s="21"/>
    </row>
    <row r="751" spans="2:27" s="12" customFormat="1" ht="12.75">
      <c r="B751" s="19"/>
      <c r="C751" s="20"/>
      <c r="D751" s="19"/>
      <c r="O751" s="22"/>
      <c r="Z751" s="22"/>
      <c r="AA751" s="21"/>
    </row>
    <row r="752" spans="2:27" s="12" customFormat="1" ht="12.75">
      <c r="B752" s="19"/>
      <c r="C752" s="20"/>
      <c r="D752" s="19"/>
      <c r="O752" s="22"/>
      <c r="Z752" s="22"/>
      <c r="AA752" s="21"/>
    </row>
    <row r="753" spans="2:27" s="12" customFormat="1" ht="12.75">
      <c r="B753" s="19"/>
      <c r="C753" s="20"/>
      <c r="D753" s="19"/>
      <c r="O753" s="22"/>
      <c r="Z753" s="22"/>
      <c r="AA753" s="21"/>
    </row>
    <row r="754" spans="2:27" s="12" customFormat="1" ht="12.75">
      <c r="B754" s="19"/>
      <c r="C754" s="20"/>
      <c r="D754" s="19"/>
      <c r="O754" s="22"/>
      <c r="Z754" s="22"/>
      <c r="AA754" s="21"/>
    </row>
    <row r="755" spans="2:27" s="12" customFormat="1" ht="12.75">
      <c r="B755" s="19"/>
      <c r="C755" s="20"/>
      <c r="D755" s="19"/>
      <c r="O755" s="22"/>
      <c r="Z755" s="22"/>
      <c r="AA755" s="21"/>
    </row>
    <row r="756" spans="2:27" s="12" customFormat="1" ht="12.75">
      <c r="B756" s="19"/>
      <c r="C756" s="20"/>
      <c r="D756" s="19"/>
      <c r="O756" s="22"/>
      <c r="Z756" s="22"/>
      <c r="AA756" s="21"/>
    </row>
    <row r="757" spans="2:27" s="12" customFormat="1" ht="12.75">
      <c r="B757" s="19"/>
      <c r="C757" s="20"/>
      <c r="D757" s="19"/>
      <c r="O757" s="22"/>
      <c r="Z757" s="22"/>
      <c r="AA757" s="21"/>
    </row>
    <row r="758" spans="2:27" s="12" customFormat="1" ht="12.75">
      <c r="B758" s="19"/>
      <c r="C758" s="20"/>
      <c r="D758" s="19"/>
      <c r="O758" s="22"/>
      <c r="Z758" s="22"/>
      <c r="AA758" s="21"/>
    </row>
    <row r="759" spans="2:27" s="12" customFormat="1" ht="12.75">
      <c r="B759" s="19"/>
      <c r="C759" s="20"/>
      <c r="D759" s="19"/>
      <c r="O759" s="22"/>
      <c r="Z759" s="22"/>
      <c r="AA759" s="21"/>
    </row>
    <row r="760" spans="2:27" s="12" customFormat="1" ht="12.75">
      <c r="B760" s="19"/>
      <c r="C760" s="20"/>
      <c r="D760" s="19"/>
      <c r="O760" s="22"/>
      <c r="Z760" s="22"/>
      <c r="AA760" s="21"/>
    </row>
    <row r="761" spans="2:27" s="12" customFormat="1" ht="12.75">
      <c r="B761" s="19"/>
      <c r="C761" s="20"/>
      <c r="D761" s="19"/>
      <c r="O761" s="22"/>
      <c r="Z761" s="22"/>
      <c r="AA761" s="21"/>
    </row>
    <row r="762" spans="2:27" s="12" customFormat="1" ht="12.75">
      <c r="B762" s="19"/>
      <c r="C762" s="20"/>
      <c r="D762" s="19"/>
      <c r="O762" s="22"/>
      <c r="Z762" s="22"/>
      <c r="AA762" s="21"/>
    </row>
    <row r="763" spans="2:27" s="12" customFormat="1" ht="12.75">
      <c r="B763" s="19"/>
      <c r="C763" s="20"/>
      <c r="D763" s="19"/>
      <c r="O763" s="22"/>
      <c r="Z763" s="22"/>
      <c r="AA763" s="21"/>
    </row>
    <row r="764" spans="2:27" s="12" customFormat="1" ht="12.75">
      <c r="B764" s="19"/>
      <c r="C764" s="20"/>
      <c r="D764" s="19"/>
      <c r="O764" s="22"/>
      <c r="Z764" s="22"/>
      <c r="AA764" s="21"/>
    </row>
    <row r="765" spans="2:27" s="12" customFormat="1" ht="12.75">
      <c r="B765" s="19"/>
      <c r="C765" s="20"/>
      <c r="D765" s="19"/>
      <c r="O765" s="22"/>
      <c r="Z765" s="22"/>
      <c r="AA765" s="21"/>
    </row>
    <row r="766" spans="2:27" s="12" customFormat="1" ht="12.75">
      <c r="B766" s="19"/>
      <c r="C766" s="20"/>
      <c r="D766" s="19"/>
      <c r="O766" s="22"/>
      <c r="Z766" s="22"/>
      <c r="AA766" s="21"/>
    </row>
    <row r="767" spans="2:27" s="12" customFormat="1" ht="12.75">
      <c r="B767" s="19"/>
      <c r="C767" s="20"/>
      <c r="D767" s="19"/>
      <c r="O767" s="22"/>
      <c r="Z767" s="22"/>
      <c r="AA767" s="21"/>
    </row>
    <row r="768" spans="2:27" s="12" customFormat="1" ht="12.75">
      <c r="B768" s="19"/>
      <c r="C768" s="20"/>
      <c r="D768" s="19"/>
      <c r="O768" s="22"/>
      <c r="Z768" s="22"/>
      <c r="AA768" s="21"/>
    </row>
    <row r="769" spans="2:27" s="12" customFormat="1" ht="12.75">
      <c r="B769" s="19"/>
      <c r="C769" s="20"/>
      <c r="D769" s="19"/>
      <c r="O769" s="22"/>
      <c r="Z769" s="22"/>
      <c r="AA769" s="21"/>
    </row>
    <row r="770" spans="2:27" s="12" customFormat="1" ht="12.75">
      <c r="B770" s="19"/>
      <c r="C770" s="20"/>
      <c r="D770" s="19"/>
      <c r="O770" s="22"/>
      <c r="Z770" s="22"/>
      <c r="AA770" s="21"/>
    </row>
    <row r="771" spans="2:27" s="12" customFormat="1" ht="12.75">
      <c r="B771" s="19"/>
      <c r="C771" s="20"/>
      <c r="D771" s="19"/>
      <c r="O771" s="22"/>
      <c r="Z771" s="22"/>
      <c r="AA771" s="21"/>
    </row>
    <row r="772" spans="2:27" s="12" customFormat="1" ht="12.75">
      <c r="B772" s="19"/>
      <c r="C772" s="20"/>
      <c r="D772" s="19"/>
      <c r="O772" s="22"/>
      <c r="Z772" s="22"/>
      <c r="AA772" s="21"/>
    </row>
    <row r="773" spans="2:27" s="12" customFormat="1" ht="12.75">
      <c r="B773" s="19"/>
      <c r="C773" s="20"/>
      <c r="D773" s="19"/>
      <c r="O773" s="22"/>
      <c r="Z773" s="22"/>
      <c r="AA773" s="21"/>
    </row>
    <row r="774" spans="2:27" s="12" customFormat="1" ht="12.75">
      <c r="B774" s="19"/>
      <c r="C774" s="20"/>
      <c r="D774" s="19"/>
      <c r="O774" s="22"/>
      <c r="Z774" s="22"/>
      <c r="AA774" s="21"/>
    </row>
    <row r="775" spans="2:27" s="12" customFormat="1" ht="12.75">
      <c r="B775" s="19"/>
      <c r="C775" s="20"/>
      <c r="D775" s="19"/>
      <c r="O775" s="22"/>
      <c r="Z775" s="22"/>
      <c r="AA775" s="21"/>
    </row>
    <row r="776" spans="2:27" s="12" customFormat="1" ht="12.75">
      <c r="B776" s="19"/>
      <c r="C776" s="20"/>
      <c r="D776" s="19"/>
      <c r="O776" s="22"/>
      <c r="Z776" s="22"/>
      <c r="AA776" s="21"/>
    </row>
    <row r="777" spans="2:27" s="12" customFormat="1" ht="12.75">
      <c r="B777" s="19"/>
      <c r="C777" s="20"/>
      <c r="D777" s="19"/>
      <c r="O777" s="22"/>
      <c r="Z777" s="22"/>
      <c r="AA777" s="21"/>
    </row>
    <row r="778" spans="2:27" s="12" customFormat="1" ht="12.75">
      <c r="B778" s="19"/>
      <c r="C778" s="20"/>
      <c r="D778" s="19"/>
      <c r="O778" s="22"/>
      <c r="Z778" s="22"/>
      <c r="AA778" s="21"/>
    </row>
    <row r="779" spans="2:27" s="12" customFormat="1" ht="12.75">
      <c r="B779" s="19"/>
      <c r="C779" s="20"/>
      <c r="D779" s="19"/>
      <c r="O779" s="22"/>
      <c r="Z779" s="22"/>
      <c r="AA779" s="21"/>
    </row>
    <row r="780" spans="2:27" s="12" customFormat="1" ht="12.75">
      <c r="B780" s="19"/>
      <c r="C780" s="20"/>
      <c r="D780" s="19"/>
      <c r="O780" s="22"/>
      <c r="Z780" s="22"/>
      <c r="AA780" s="21"/>
    </row>
    <row r="781" spans="2:27" s="12" customFormat="1" ht="12.75">
      <c r="B781" s="19"/>
      <c r="C781" s="20"/>
      <c r="D781" s="19"/>
      <c r="O781" s="22"/>
      <c r="Z781" s="22"/>
      <c r="AA781" s="21"/>
    </row>
    <row r="782" spans="2:27" s="12" customFormat="1" ht="12.75">
      <c r="B782" s="19"/>
      <c r="C782" s="20"/>
      <c r="D782" s="19"/>
      <c r="O782" s="22"/>
      <c r="Z782" s="22"/>
      <c r="AA782" s="21"/>
    </row>
    <row r="783" spans="2:27" s="12" customFormat="1" ht="12.75">
      <c r="B783" s="19"/>
      <c r="C783" s="20"/>
      <c r="D783" s="19"/>
      <c r="O783" s="22"/>
      <c r="Z783" s="22"/>
      <c r="AA783" s="21"/>
    </row>
    <row r="784" spans="2:27" s="12" customFormat="1" ht="12.75">
      <c r="B784" s="19"/>
      <c r="C784" s="20"/>
      <c r="D784" s="19"/>
      <c r="O784" s="22"/>
      <c r="Z784" s="22"/>
      <c r="AA784" s="21"/>
    </row>
    <row r="785" spans="2:27" s="12" customFormat="1" ht="12.75">
      <c r="B785" s="19"/>
      <c r="C785" s="20"/>
      <c r="D785" s="19"/>
      <c r="O785" s="22"/>
      <c r="Z785" s="22"/>
      <c r="AA785" s="21"/>
    </row>
    <row r="786" spans="2:27" s="12" customFormat="1" ht="12.75">
      <c r="B786" s="19"/>
      <c r="C786" s="20"/>
      <c r="D786" s="19"/>
      <c r="O786" s="22"/>
      <c r="Z786" s="22"/>
      <c r="AA786" s="21"/>
    </row>
    <row r="787" spans="2:27" s="12" customFormat="1" ht="12.75">
      <c r="B787" s="19"/>
      <c r="C787" s="20"/>
      <c r="D787" s="19"/>
      <c r="O787" s="22"/>
      <c r="Z787" s="22"/>
      <c r="AA787" s="21"/>
    </row>
    <row r="788" spans="2:27" s="12" customFormat="1" ht="12.75">
      <c r="B788" s="19"/>
      <c r="C788" s="20"/>
      <c r="D788" s="19"/>
      <c r="O788" s="22"/>
      <c r="Z788" s="22"/>
      <c r="AA788" s="21"/>
    </row>
    <row r="789" spans="2:27" s="12" customFormat="1" ht="12.75">
      <c r="B789" s="19"/>
      <c r="C789" s="20"/>
      <c r="D789" s="19"/>
      <c r="O789" s="22"/>
      <c r="Z789" s="22"/>
      <c r="AA789" s="21"/>
    </row>
    <row r="790" spans="2:27" s="12" customFormat="1" ht="12.75">
      <c r="B790" s="19"/>
      <c r="C790" s="20"/>
      <c r="D790" s="19"/>
      <c r="O790" s="22"/>
      <c r="Z790" s="22"/>
      <c r="AA790" s="21"/>
    </row>
    <row r="791" spans="2:27" s="12" customFormat="1" ht="12.75">
      <c r="B791" s="19"/>
      <c r="C791" s="20"/>
      <c r="D791" s="19"/>
      <c r="O791" s="22"/>
      <c r="Z791" s="22"/>
      <c r="AA791" s="21"/>
    </row>
    <row r="792" spans="2:27" s="12" customFormat="1" ht="12.75">
      <c r="B792" s="19"/>
      <c r="C792" s="20"/>
      <c r="D792" s="19"/>
      <c r="O792" s="22"/>
      <c r="Z792" s="22"/>
      <c r="AA792" s="21"/>
    </row>
    <row r="793" spans="2:27" s="12" customFormat="1" ht="12.75">
      <c r="B793" s="19"/>
      <c r="C793" s="20"/>
      <c r="D793" s="19"/>
      <c r="O793" s="22"/>
      <c r="Z793" s="22"/>
      <c r="AA793" s="21"/>
    </row>
    <row r="794" spans="2:27" s="12" customFormat="1" ht="12.75">
      <c r="B794" s="19"/>
      <c r="C794" s="20"/>
      <c r="D794" s="19"/>
      <c r="O794" s="22"/>
      <c r="Z794" s="22"/>
      <c r="AA794" s="21"/>
    </row>
    <row r="795" spans="2:27" s="12" customFormat="1" ht="12.75">
      <c r="B795" s="19"/>
      <c r="C795" s="20"/>
      <c r="D795" s="19"/>
      <c r="O795" s="22"/>
      <c r="Z795" s="22"/>
      <c r="AA795" s="21"/>
    </row>
    <row r="796" spans="2:27" s="12" customFormat="1" ht="12.75">
      <c r="B796" s="19"/>
      <c r="C796" s="20"/>
      <c r="D796" s="19"/>
      <c r="O796" s="22"/>
      <c r="Z796" s="22"/>
      <c r="AA796" s="21"/>
    </row>
    <row r="797" spans="2:27" s="12" customFormat="1" ht="12.75">
      <c r="B797" s="19"/>
      <c r="C797" s="20"/>
      <c r="D797" s="19"/>
      <c r="O797" s="22"/>
      <c r="Z797" s="22"/>
      <c r="AA797" s="21"/>
    </row>
    <row r="798" spans="2:27" s="12" customFormat="1" ht="12.75">
      <c r="B798" s="19"/>
      <c r="C798" s="20"/>
      <c r="D798" s="19"/>
      <c r="O798" s="22"/>
      <c r="Z798" s="22"/>
      <c r="AA798" s="21"/>
    </row>
    <row r="799" spans="2:27" s="12" customFormat="1" ht="12.75">
      <c r="B799" s="19"/>
      <c r="C799" s="20"/>
      <c r="D799" s="19"/>
      <c r="O799" s="22"/>
      <c r="Z799" s="22"/>
      <c r="AA799" s="21"/>
    </row>
    <row r="800" spans="2:27" s="12" customFormat="1" ht="12.75">
      <c r="B800" s="19"/>
      <c r="C800" s="20"/>
      <c r="D800" s="19"/>
      <c r="O800" s="22"/>
      <c r="Z800" s="22"/>
      <c r="AA800" s="21"/>
    </row>
    <row r="801" spans="2:27" s="12" customFormat="1" ht="12.75">
      <c r="B801" s="19"/>
      <c r="C801" s="20"/>
      <c r="D801" s="19"/>
      <c r="O801" s="22"/>
      <c r="Z801" s="22"/>
      <c r="AA801" s="21"/>
    </row>
    <row r="802" spans="2:27" s="12" customFormat="1" ht="12.75">
      <c r="B802" s="19"/>
      <c r="C802" s="20"/>
      <c r="D802" s="19"/>
      <c r="O802" s="22"/>
      <c r="Z802" s="22"/>
      <c r="AA802" s="21"/>
    </row>
    <row r="803" spans="2:27" s="12" customFormat="1" ht="12.75">
      <c r="B803" s="19"/>
      <c r="C803" s="20"/>
      <c r="D803" s="19"/>
      <c r="O803" s="22"/>
      <c r="Z803" s="22"/>
      <c r="AA803" s="21"/>
    </row>
    <row r="804" spans="2:27" s="12" customFormat="1" ht="12.75">
      <c r="B804" s="19"/>
      <c r="C804" s="20"/>
      <c r="D804" s="19"/>
      <c r="O804" s="22"/>
      <c r="Z804" s="22"/>
      <c r="AA804" s="21"/>
    </row>
    <row r="805" spans="2:27" s="12" customFormat="1" ht="12.75">
      <c r="B805" s="19"/>
      <c r="C805" s="20"/>
      <c r="D805" s="19"/>
      <c r="O805" s="22"/>
      <c r="Z805" s="22"/>
      <c r="AA805" s="21"/>
    </row>
    <row r="806" spans="2:27" s="12" customFormat="1" ht="12.75">
      <c r="B806" s="19"/>
      <c r="C806" s="20"/>
      <c r="D806" s="19"/>
      <c r="O806" s="22"/>
      <c r="Z806" s="22"/>
      <c r="AA806" s="21"/>
    </row>
    <row r="807" spans="2:27" s="12" customFormat="1" ht="12.75">
      <c r="B807" s="19"/>
      <c r="C807" s="20"/>
      <c r="D807" s="19"/>
      <c r="O807" s="22"/>
      <c r="Z807" s="22"/>
      <c r="AA807" s="21"/>
    </row>
    <row r="808" spans="2:27" s="12" customFormat="1" ht="12.75">
      <c r="B808" s="19"/>
      <c r="C808" s="20"/>
      <c r="D808" s="19"/>
      <c r="O808" s="22"/>
      <c r="Z808" s="22"/>
      <c r="AA808" s="21"/>
    </row>
    <row r="809" spans="2:27" s="12" customFormat="1" ht="12.75">
      <c r="B809" s="19"/>
      <c r="C809" s="20"/>
      <c r="D809" s="19"/>
      <c r="O809" s="22"/>
      <c r="Z809" s="22"/>
      <c r="AA809" s="21"/>
    </row>
    <row r="810" spans="2:27" s="12" customFormat="1" ht="12.75">
      <c r="B810" s="19"/>
      <c r="C810" s="20"/>
      <c r="D810" s="19"/>
      <c r="O810" s="22"/>
      <c r="Z810" s="22"/>
      <c r="AA810" s="21"/>
    </row>
    <row r="811" spans="2:27" s="12" customFormat="1" ht="12.75">
      <c r="B811" s="19"/>
      <c r="C811" s="20"/>
      <c r="D811" s="19"/>
      <c r="O811" s="22"/>
      <c r="Z811" s="22"/>
      <c r="AA811" s="21"/>
    </row>
    <row r="812" spans="2:27" s="12" customFormat="1" ht="12.75">
      <c r="B812" s="19"/>
      <c r="C812" s="20"/>
      <c r="D812" s="19"/>
      <c r="O812" s="22"/>
      <c r="Z812" s="22"/>
      <c r="AA812" s="21"/>
    </row>
    <row r="813" spans="2:27" s="12" customFormat="1" ht="12.75">
      <c r="B813" s="19"/>
      <c r="C813" s="20"/>
      <c r="D813" s="19"/>
      <c r="O813" s="22"/>
      <c r="Z813" s="22"/>
      <c r="AA813" s="21"/>
    </row>
    <row r="814" spans="2:27" s="12" customFormat="1" ht="12.75">
      <c r="B814" s="19"/>
      <c r="C814" s="20"/>
      <c r="D814" s="19"/>
      <c r="O814" s="22"/>
      <c r="Z814" s="22"/>
      <c r="AA814" s="21"/>
    </row>
    <row r="815" spans="2:27" s="12" customFormat="1" ht="12.75">
      <c r="B815" s="19"/>
      <c r="C815" s="20"/>
      <c r="D815" s="19"/>
      <c r="O815" s="22"/>
      <c r="Z815" s="22"/>
      <c r="AA815" s="21"/>
    </row>
    <row r="816" spans="2:27" s="12" customFormat="1" ht="12.75">
      <c r="B816" s="19"/>
      <c r="C816" s="20"/>
      <c r="D816" s="19"/>
      <c r="O816" s="22"/>
      <c r="Z816" s="22"/>
      <c r="AA816" s="21"/>
    </row>
    <row r="817" spans="2:27" s="12" customFormat="1" ht="12.75">
      <c r="B817" s="19"/>
      <c r="C817" s="20"/>
      <c r="D817" s="19"/>
      <c r="O817" s="22"/>
      <c r="Z817" s="22"/>
      <c r="AA817" s="21"/>
    </row>
    <row r="818" spans="2:27" s="12" customFormat="1" ht="12.75">
      <c r="B818" s="19"/>
      <c r="C818" s="20"/>
      <c r="D818" s="19"/>
      <c r="O818" s="22"/>
      <c r="Z818" s="22"/>
      <c r="AA818" s="21"/>
    </row>
    <row r="819" spans="2:27" s="12" customFormat="1" ht="12.75">
      <c r="B819" s="19"/>
      <c r="C819" s="20"/>
      <c r="D819" s="19"/>
      <c r="O819" s="22"/>
      <c r="Z819" s="22"/>
      <c r="AA819" s="21"/>
    </row>
    <row r="820" spans="2:27" s="12" customFormat="1" ht="12.75">
      <c r="B820" s="19"/>
      <c r="C820" s="20"/>
      <c r="D820" s="19"/>
      <c r="O820" s="22"/>
      <c r="Z820" s="22"/>
      <c r="AA820" s="21"/>
    </row>
    <row r="821" spans="2:27" s="12" customFormat="1" ht="12.75">
      <c r="B821" s="19"/>
      <c r="C821" s="20"/>
      <c r="D821" s="19"/>
      <c r="O821" s="22"/>
      <c r="Z821" s="22"/>
      <c r="AA821" s="21"/>
    </row>
    <row r="822" spans="2:27" s="12" customFormat="1" ht="12.75">
      <c r="B822" s="19"/>
      <c r="C822" s="20"/>
      <c r="D822" s="19"/>
      <c r="O822" s="22"/>
      <c r="Z822" s="22"/>
      <c r="AA822" s="21"/>
    </row>
    <row r="823" spans="2:27" s="12" customFormat="1" ht="12.75">
      <c r="B823" s="19"/>
      <c r="C823" s="20"/>
      <c r="D823" s="19"/>
      <c r="O823" s="22"/>
      <c r="Z823" s="22"/>
      <c r="AA823" s="21"/>
    </row>
    <row r="824" spans="2:27" s="12" customFormat="1" ht="12.75">
      <c r="B824" s="19"/>
      <c r="C824" s="20"/>
      <c r="D824" s="19"/>
      <c r="O824" s="22"/>
      <c r="Z824" s="22"/>
      <c r="AA824" s="21"/>
    </row>
    <row r="825" spans="2:27" s="12" customFormat="1" ht="12.75">
      <c r="B825" s="19"/>
      <c r="C825" s="20"/>
      <c r="D825" s="19"/>
      <c r="O825" s="22"/>
      <c r="Z825" s="22"/>
      <c r="AA825" s="21"/>
    </row>
    <row r="826" spans="2:27" s="12" customFormat="1" ht="12.75">
      <c r="B826" s="19"/>
      <c r="C826" s="20"/>
      <c r="D826" s="19"/>
      <c r="O826" s="22"/>
      <c r="Z826" s="22"/>
      <c r="AA826" s="21"/>
    </row>
    <row r="827" spans="2:27" s="12" customFormat="1" ht="12.75">
      <c r="B827" s="19"/>
      <c r="C827" s="20"/>
      <c r="D827" s="19"/>
      <c r="O827" s="22"/>
      <c r="Z827" s="22"/>
      <c r="AA827" s="21"/>
    </row>
    <row r="828" spans="2:27" s="12" customFormat="1" ht="12.75">
      <c r="B828" s="19"/>
      <c r="C828" s="20"/>
      <c r="D828" s="19"/>
      <c r="O828" s="22"/>
      <c r="Z828" s="22"/>
      <c r="AA828" s="21"/>
    </row>
    <row r="829" spans="2:27" s="12" customFormat="1" ht="12.75">
      <c r="B829" s="19"/>
      <c r="C829" s="20"/>
      <c r="D829" s="19"/>
      <c r="O829" s="22"/>
      <c r="Z829" s="22"/>
      <c r="AA829" s="21"/>
    </row>
    <row r="830" spans="2:27" s="12" customFormat="1" ht="12.75">
      <c r="B830" s="19"/>
      <c r="C830" s="20"/>
      <c r="D830" s="19"/>
      <c r="O830" s="22"/>
      <c r="Z830" s="22"/>
      <c r="AA830" s="21"/>
    </row>
    <row r="831" spans="2:27" s="12" customFormat="1" ht="12.75">
      <c r="B831" s="19"/>
      <c r="C831" s="20"/>
      <c r="D831" s="19"/>
      <c r="O831" s="22"/>
      <c r="Z831" s="22"/>
      <c r="AA831" s="21"/>
    </row>
    <row r="832" spans="2:27" s="12" customFormat="1" ht="12.75">
      <c r="B832" s="19"/>
      <c r="C832" s="20"/>
      <c r="D832" s="19"/>
      <c r="O832" s="22"/>
      <c r="Z832" s="22"/>
      <c r="AA832" s="21"/>
    </row>
    <row r="833" spans="2:27" s="12" customFormat="1" ht="12.75">
      <c r="B833" s="19"/>
      <c r="C833" s="20"/>
      <c r="D833" s="19"/>
      <c r="O833" s="22"/>
      <c r="Z833" s="22"/>
      <c r="AA833" s="21"/>
    </row>
    <row r="834" spans="2:27" s="12" customFormat="1" ht="12.75">
      <c r="B834" s="19"/>
      <c r="C834" s="20"/>
      <c r="D834" s="19"/>
      <c r="O834" s="22"/>
      <c r="Z834" s="22"/>
      <c r="AA834" s="21"/>
    </row>
    <row r="835" spans="2:27" s="12" customFormat="1" ht="12.75">
      <c r="B835" s="19"/>
      <c r="C835" s="20"/>
      <c r="D835" s="19"/>
      <c r="O835" s="22"/>
      <c r="Z835" s="22"/>
      <c r="AA835" s="21"/>
    </row>
    <row r="836" spans="2:27" s="12" customFormat="1" ht="12.75">
      <c r="B836" s="19"/>
      <c r="C836" s="20"/>
      <c r="D836" s="19"/>
      <c r="O836" s="22"/>
      <c r="Z836" s="22"/>
      <c r="AA836" s="21"/>
    </row>
    <row r="837" spans="2:27" s="12" customFormat="1" ht="12.75">
      <c r="B837" s="19"/>
      <c r="C837" s="20"/>
      <c r="D837" s="19"/>
      <c r="O837" s="22"/>
      <c r="Z837" s="22"/>
      <c r="AA837" s="21"/>
    </row>
    <row r="838" spans="2:27" s="12" customFormat="1" ht="12.75">
      <c r="B838" s="19"/>
      <c r="C838" s="20"/>
      <c r="D838" s="19"/>
      <c r="O838" s="22"/>
      <c r="Z838" s="22"/>
      <c r="AA838" s="21"/>
    </row>
    <row r="839" spans="2:27" s="12" customFormat="1" ht="12.75">
      <c r="B839" s="19"/>
      <c r="C839" s="20"/>
      <c r="D839" s="19"/>
      <c r="O839" s="22"/>
      <c r="Z839" s="22"/>
      <c r="AA839" s="21"/>
    </row>
    <row r="840" spans="2:27" s="12" customFormat="1" ht="12.75">
      <c r="B840" s="19"/>
      <c r="C840" s="20"/>
      <c r="D840" s="19"/>
      <c r="O840" s="22"/>
      <c r="Z840" s="22"/>
      <c r="AA840" s="21"/>
    </row>
    <row r="841" spans="2:27" s="12" customFormat="1" ht="12.75">
      <c r="B841" s="19"/>
      <c r="C841" s="20"/>
      <c r="D841" s="19"/>
      <c r="O841" s="22"/>
      <c r="Z841" s="22"/>
      <c r="AA841" s="21"/>
    </row>
    <row r="842" spans="2:27" s="12" customFormat="1" ht="12.75">
      <c r="B842" s="19"/>
      <c r="C842" s="20"/>
      <c r="D842" s="19"/>
      <c r="O842" s="22"/>
      <c r="Z842" s="22"/>
      <c r="AA842" s="21"/>
    </row>
    <row r="843" spans="2:27" s="12" customFormat="1" ht="12.75">
      <c r="B843" s="19"/>
      <c r="C843" s="20"/>
      <c r="D843" s="19"/>
      <c r="O843" s="22"/>
      <c r="Z843" s="22"/>
      <c r="AA843" s="21"/>
    </row>
    <row r="844" spans="2:27" s="12" customFormat="1" ht="12.75">
      <c r="B844" s="19"/>
      <c r="C844" s="20"/>
      <c r="D844" s="19"/>
      <c r="O844" s="22"/>
      <c r="Z844" s="22"/>
      <c r="AA844" s="21"/>
    </row>
    <row r="845" spans="2:27" s="12" customFormat="1" ht="12.75">
      <c r="B845" s="19"/>
      <c r="C845" s="20"/>
      <c r="D845" s="19"/>
      <c r="O845" s="22"/>
      <c r="Z845" s="22"/>
      <c r="AA845" s="21"/>
    </row>
    <row r="846" spans="2:27" s="12" customFormat="1" ht="12.75">
      <c r="B846" s="19"/>
      <c r="C846" s="20"/>
      <c r="D846" s="19"/>
      <c r="O846" s="22"/>
      <c r="Z846" s="22"/>
      <c r="AA846" s="21"/>
    </row>
    <row r="847" spans="2:27" s="12" customFormat="1" ht="12.75">
      <c r="B847" s="19"/>
      <c r="C847" s="20"/>
      <c r="D847" s="19"/>
      <c r="O847" s="22"/>
      <c r="Z847" s="22"/>
      <c r="AA847" s="21"/>
    </row>
    <row r="848" spans="2:27" s="12" customFormat="1" ht="12.75">
      <c r="B848" s="19"/>
      <c r="C848" s="20"/>
      <c r="D848" s="19"/>
      <c r="O848" s="22"/>
      <c r="Z848" s="22"/>
      <c r="AA848" s="21"/>
    </row>
    <row r="849" spans="2:27" s="12" customFormat="1" ht="12.75">
      <c r="B849" s="19"/>
      <c r="C849" s="20"/>
      <c r="D849" s="19"/>
      <c r="O849" s="22"/>
      <c r="Z849" s="22"/>
      <c r="AA849" s="21"/>
    </row>
    <row r="850" spans="2:27" s="12" customFormat="1" ht="12.75">
      <c r="B850" s="19"/>
      <c r="C850" s="20"/>
      <c r="D850" s="19"/>
      <c r="O850" s="22"/>
      <c r="Z850" s="22"/>
      <c r="AA850" s="21"/>
    </row>
    <row r="851" spans="2:27" s="12" customFormat="1" ht="12.75">
      <c r="B851" s="19"/>
      <c r="C851" s="20"/>
      <c r="D851" s="19"/>
      <c r="O851" s="22"/>
      <c r="Z851" s="22"/>
      <c r="AA851" s="21"/>
    </row>
    <row r="852" spans="2:27" s="12" customFormat="1" ht="12.75">
      <c r="B852" s="19"/>
      <c r="C852" s="20"/>
      <c r="D852" s="19"/>
      <c r="O852" s="22"/>
      <c r="Z852" s="22"/>
      <c r="AA852" s="21"/>
    </row>
    <row r="853" spans="2:27" s="12" customFormat="1" ht="12.75">
      <c r="B853" s="19"/>
      <c r="C853" s="20"/>
      <c r="D853" s="19"/>
      <c r="O853" s="22"/>
      <c r="Z853" s="22"/>
      <c r="AA853" s="21"/>
    </row>
    <row r="854" spans="2:27" s="12" customFormat="1" ht="12.75">
      <c r="B854" s="19"/>
      <c r="C854" s="20"/>
      <c r="D854" s="19"/>
      <c r="O854" s="22"/>
      <c r="Z854" s="22"/>
      <c r="AA854" s="21"/>
    </row>
    <row r="855" spans="2:27" s="12" customFormat="1" ht="12.75">
      <c r="B855" s="19"/>
      <c r="C855" s="20"/>
      <c r="D855" s="19"/>
      <c r="O855" s="22"/>
      <c r="Z855" s="22"/>
      <c r="AA855" s="21"/>
    </row>
    <row r="856" spans="2:27" s="12" customFormat="1" ht="12.75">
      <c r="B856" s="19"/>
      <c r="C856" s="20"/>
      <c r="D856" s="19"/>
      <c r="O856" s="22"/>
      <c r="Z856" s="22"/>
      <c r="AA856" s="21"/>
    </row>
    <row r="857" spans="2:27" s="12" customFormat="1" ht="12.75">
      <c r="B857" s="19"/>
      <c r="C857" s="20"/>
      <c r="D857" s="19"/>
      <c r="O857" s="22"/>
      <c r="Z857" s="22"/>
      <c r="AA857" s="21"/>
    </row>
    <row r="858" spans="2:27" s="12" customFormat="1" ht="12.75">
      <c r="B858" s="19"/>
      <c r="C858" s="20"/>
      <c r="D858" s="19"/>
      <c r="O858" s="22"/>
      <c r="Z858" s="22"/>
      <c r="AA858" s="21"/>
    </row>
    <row r="859" spans="2:27" s="12" customFormat="1" ht="12.75">
      <c r="B859" s="19"/>
      <c r="C859" s="20"/>
      <c r="D859" s="19"/>
      <c r="O859" s="22"/>
      <c r="Z859" s="22"/>
      <c r="AA859" s="21"/>
    </row>
    <row r="860" spans="2:27" s="12" customFormat="1" ht="12.75">
      <c r="B860" s="19"/>
      <c r="C860" s="20"/>
      <c r="D860" s="19"/>
      <c r="O860" s="22"/>
      <c r="Z860" s="22"/>
      <c r="AA860" s="21"/>
    </row>
    <row r="861" spans="2:27" s="12" customFormat="1" ht="12.75">
      <c r="B861" s="19"/>
      <c r="C861" s="20"/>
      <c r="D861" s="19"/>
      <c r="O861" s="22"/>
      <c r="Z861" s="22"/>
      <c r="AA861" s="21"/>
    </row>
    <row r="862" spans="2:27" s="12" customFormat="1" ht="12.75">
      <c r="B862" s="19"/>
      <c r="C862" s="20"/>
      <c r="D862" s="19"/>
      <c r="O862" s="22"/>
      <c r="Z862" s="22"/>
      <c r="AA862" s="21"/>
    </row>
    <row r="863" spans="2:27" s="12" customFormat="1" ht="12.75">
      <c r="B863" s="19"/>
      <c r="C863" s="20"/>
      <c r="D863" s="19"/>
      <c r="O863" s="22"/>
      <c r="Z863" s="22"/>
      <c r="AA863" s="21"/>
    </row>
    <row r="864" spans="2:27" s="12" customFormat="1" ht="12.75">
      <c r="B864" s="19"/>
      <c r="C864" s="20"/>
      <c r="D864" s="19"/>
      <c r="O864" s="22"/>
      <c r="Z864" s="22"/>
      <c r="AA864" s="21"/>
    </row>
    <row r="865" spans="2:27" s="12" customFormat="1" ht="12.75">
      <c r="B865" s="19"/>
      <c r="C865" s="20"/>
      <c r="D865" s="19"/>
      <c r="O865" s="22"/>
      <c r="Z865" s="22"/>
      <c r="AA865" s="21"/>
    </row>
    <row r="866" spans="2:27" s="12" customFormat="1" ht="12.75">
      <c r="B866" s="19"/>
      <c r="C866" s="20"/>
      <c r="D866" s="19"/>
      <c r="O866" s="22"/>
      <c r="Z866" s="22"/>
      <c r="AA866" s="21"/>
    </row>
    <row r="867" spans="2:27" s="12" customFormat="1" ht="12.75">
      <c r="B867" s="19"/>
      <c r="C867" s="20"/>
      <c r="D867" s="19"/>
      <c r="O867" s="22"/>
      <c r="Z867" s="22"/>
      <c r="AA867" s="21"/>
    </row>
    <row r="868" spans="2:27" s="12" customFormat="1" ht="12.75">
      <c r="B868" s="19"/>
      <c r="C868" s="20"/>
      <c r="D868" s="19"/>
      <c r="O868" s="22"/>
      <c r="Z868" s="22"/>
      <c r="AA868" s="21"/>
    </row>
    <row r="869" spans="2:27" s="12" customFormat="1" ht="12.75">
      <c r="B869" s="19"/>
      <c r="C869" s="20"/>
      <c r="D869" s="19"/>
      <c r="O869" s="22"/>
      <c r="Z869" s="22"/>
      <c r="AA869" s="21"/>
    </row>
    <row r="870" spans="2:27" s="12" customFormat="1" ht="12.75">
      <c r="B870" s="19"/>
      <c r="C870" s="20"/>
      <c r="D870" s="19"/>
      <c r="O870" s="22"/>
      <c r="Z870" s="22"/>
      <c r="AA870" s="21"/>
    </row>
    <row r="871" spans="2:27" s="12" customFormat="1" ht="12.75">
      <c r="B871" s="19"/>
      <c r="C871" s="20"/>
      <c r="D871" s="19"/>
      <c r="O871" s="22"/>
      <c r="Z871" s="22"/>
      <c r="AA871" s="21"/>
    </row>
    <row r="872" spans="2:27" s="12" customFormat="1" ht="12.75">
      <c r="B872" s="19"/>
      <c r="C872" s="20"/>
      <c r="D872" s="19"/>
      <c r="O872" s="22"/>
      <c r="Z872" s="22"/>
      <c r="AA872" s="21"/>
    </row>
    <row r="873" spans="2:27" s="12" customFormat="1" ht="12.75">
      <c r="B873" s="19"/>
      <c r="C873" s="20"/>
      <c r="D873" s="19"/>
      <c r="O873" s="22"/>
      <c r="Z873" s="22"/>
      <c r="AA873" s="21"/>
    </row>
    <row r="874" spans="2:27" s="12" customFormat="1" ht="12.75">
      <c r="B874" s="19"/>
      <c r="C874" s="20"/>
      <c r="D874" s="19"/>
      <c r="O874" s="22"/>
      <c r="Z874" s="22"/>
      <c r="AA874" s="21"/>
    </row>
    <row r="875" spans="2:27" s="12" customFormat="1" ht="12.75">
      <c r="B875" s="19"/>
      <c r="C875" s="20"/>
      <c r="D875" s="19"/>
      <c r="O875" s="22"/>
      <c r="Z875" s="22"/>
      <c r="AA875" s="21"/>
    </row>
    <row r="876" spans="2:27" s="12" customFormat="1" ht="12.75">
      <c r="B876" s="19"/>
      <c r="C876" s="20"/>
      <c r="D876" s="19"/>
      <c r="O876" s="22"/>
      <c r="Z876" s="22"/>
      <c r="AA876" s="21"/>
    </row>
    <row r="877" spans="2:27" s="12" customFormat="1" ht="12.75">
      <c r="B877" s="19"/>
      <c r="C877" s="20"/>
      <c r="D877" s="19"/>
      <c r="O877" s="22"/>
      <c r="Z877" s="22"/>
      <c r="AA877" s="21"/>
    </row>
    <row r="878" spans="2:27" s="12" customFormat="1" ht="12.75">
      <c r="B878" s="19"/>
      <c r="C878" s="20"/>
      <c r="D878" s="19"/>
      <c r="O878" s="22"/>
      <c r="Z878" s="22"/>
      <c r="AA878" s="21"/>
    </row>
    <row r="879" spans="2:27" s="12" customFormat="1" ht="12.75">
      <c r="B879" s="19"/>
      <c r="C879" s="20"/>
      <c r="D879" s="19"/>
      <c r="O879" s="22"/>
      <c r="Z879" s="22"/>
      <c r="AA879" s="21"/>
    </row>
    <row r="880" spans="2:27" s="12" customFormat="1" ht="12.75">
      <c r="B880" s="19"/>
      <c r="C880" s="20"/>
      <c r="D880" s="19"/>
      <c r="O880" s="22"/>
      <c r="Z880" s="22"/>
      <c r="AA880" s="21"/>
    </row>
    <row r="881" spans="2:27" s="12" customFormat="1" ht="12.75">
      <c r="B881" s="19"/>
      <c r="C881" s="20"/>
      <c r="D881" s="19"/>
      <c r="O881" s="22"/>
      <c r="Z881" s="22"/>
      <c r="AA881" s="21"/>
    </row>
    <row r="882" spans="2:27" s="12" customFormat="1" ht="12.75">
      <c r="B882" s="19"/>
      <c r="C882" s="20"/>
      <c r="D882" s="19"/>
      <c r="O882" s="22"/>
      <c r="Z882" s="22"/>
      <c r="AA882" s="21"/>
    </row>
    <row r="883" spans="2:27" s="12" customFormat="1" ht="12.75">
      <c r="B883" s="19"/>
      <c r="C883" s="20"/>
      <c r="D883" s="19"/>
      <c r="O883" s="22"/>
      <c r="Z883" s="22"/>
      <c r="AA883" s="21"/>
    </row>
    <row r="884" spans="2:27" s="12" customFormat="1" ht="12.75">
      <c r="B884" s="19"/>
      <c r="C884" s="20"/>
      <c r="D884" s="19"/>
      <c r="O884" s="22"/>
      <c r="Z884" s="22"/>
      <c r="AA884" s="21"/>
    </row>
    <row r="885" spans="2:27" s="12" customFormat="1" ht="12.75">
      <c r="B885" s="19"/>
      <c r="C885" s="20"/>
      <c r="D885" s="19"/>
      <c r="O885" s="22"/>
      <c r="Z885" s="22"/>
      <c r="AA885" s="21"/>
    </row>
    <row r="886" spans="2:27" s="12" customFormat="1" ht="12.75">
      <c r="B886" s="19"/>
      <c r="C886" s="20"/>
      <c r="D886" s="19"/>
      <c r="O886" s="22"/>
      <c r="Z886" s="22"/>
      <c r="AA886" s="21"/>
    </row>
    <row r="887" spans="2:27" s="12" customFormat="1" ht="12.75">
      <c r="B887" s="19"/>
      <c r="C887" s="20"/>
      <c r="D887" s="19"/>
      <c r="O887" s="22"/>
      <c r="Z887" s="22"/>
      <c r="AA887" s="21"/>
    </row>
    <row r="888" spans="2:27" s="12" customFormat="1" ht="12.75">
      <c r="B888" s="19"/>
      <c r="C888" s="20"/>
      <c r="D888" s="19"/>
      <c r="O888" s="22"/>
      <c r="Z888" s="22"/>
      <c r="AA888" s="21"/>
    </row>
    <row r="889" spans="2:27" s="12" customFormat="1" ht="12.75">
      <c r="B889" s="19"/>
      <c r="C889" s="20"/>
      <c r="D889" s="19"/>
      <c r="O889" s="22"/>
      <c r="Z889" s="22"/>
      <c r="AA889" s="21"/>
    </row>
    <row r="890" spans="2:27" s="12" customFormat="1" ht="12.75">
      <c r="B890" s="19"/>
      <c r="C890" s="20"/>
      <c r="D890" s="19"/>
      <c r="O890" s="22"/>
      <c r="Z890" s="22"/>
      <c r="AA890" s="21"/>
    </row>
    <row r="891" spans="2:27" s="12" customFormat="1" ht="12.75">
      <c r="B891" s="19"/>
      <c r="C891" s="20"/>
      <c r="D891" s="19"/>
      <c r="O891" s="22"/>
      <c r="Z891" s="22"/>
      <c r="AA891" s="21"/>
    </row>
    <row r="892" spans="2:27" s="12" customFormat="1" ht="12.75">
      <c r="B892" s="19"/>
      <c r="C892" s="20"/>
      <c r="D892" s="19"/>
      <c r="O892" s="22"/>
      <c r="Z892" s="22"/>
      <c r="AA892" s="21"/>
    </row>
    <row r="893" spans="2:27" s="12" customFormat="1" ht="12.75">
      <c r="B893" s="19"/>
      <c r="C893" s="20"/>
      <c r="D893" s="19"/>
      <c r="O893" s="22"/>
      <c r="Z893" s="22"/>
      <c r="AA893" s="21"/>
    </row>
    <row r="894" spans="2:27" s="12" customFormat="1" ht="12.75">
      <c r="B894" s="19"/>
      <c r="C894" s="20"/>
      <c r="D894" s="19"/>
      <c r="O894" s="22"/>
      <c r="Z894" s="22"/>
      <c r="AA894" s="21"/>
    </row>
    <row r="895" spans="2:27" s="12" customFormat="1" ht="12.75">
      <c r="B895" s="19"/>
      <c r="C895" s="20"/>
      <c r="D895" s="19"/>
      <c r="O895" s="22"/>
      <c r="Z895" s="22"/>
      <c r="AA895" s="21"/>
    </row>
    <row r="896" spans="2:27" s="12" customFormat="1" ht="12.75">
      <c r="B896" s="19"/>
      <c r="C896" s="20"/>
      <c r="D896" s="19"/>
      <c r="O896" s="22"/>
      <c r="Z896" s="22"/>
      <c r="AA896" s="21"/>
    </row>
    <row r="897" spans="2:27" s="12" customFormat="1" ht="12.75">
      <c r="B897" s="19"/>
      <c r="C897" s="20"/>
      <c r="D897" s="19"/>
      <c r="O897" s="22"/>
      <c r="Z897" s="22"/>
      <c r="AA897" s="21"/>
    </row>
    <row r="898" spans="2:27" s="12" customFormat="1" ht="12.75">
      <c r="B898" s="19"/>
      <c r="C898" s="20"/>
      <c r="D898" s="19"/>
      <c r="O898" s="22"/>
      <c r="Z898" s="22"/>
      <c r="AA898" s="21"/>
    </row>
    <row r="899" spans="2:27" s="12" customFormat="1" ht="12.75">
      <c r="B899" s="19"/>
      <c r="C899" s="20"/>
      <c r="D899" s="19"/>
      <c r="O899" s="22"/>
      <c r="Z899" s="22"/>
      <c r="AA899" s="21"/>
    </row>
    <row r="900" spans="2:27" s="12" customFormat="1" ht="12.75">
      <c r="B900" s="19"/>
      <c r="C900" s="20"/>
      <c r="D900" s="19"/>
      <c r="O900" s="22"/>
      <c r="Z900" s="22"/>
      <c r="AA900" s="21"/>
    </row>
    <row r="901" spans="2:27" s="12" customFormat="1" ht="12.75">
      <c r="B901" s="19"/>
      <c r="C901" s="20"/>
      <c r="D901" s="19"/>
      <c r="O901" s="22"/>
      <c r="Z901" s="22"/>
      <c r="AA901" s="21"/>
    </row>
    <row r="902" spans="2:27" s="12" customFormat="1" ht="12.75">
      <c r="B902" s="19"/>
      <c r="C902" s="20"/>
      <c r="D902" s="19"/>
      <c r="O902" s="22"/>
      <c r="Z902" s="22"/>
      <c r="AA902" s="21"/>
    </row>
    <row r="903" spans="2:27" s="12" customFormat="1" ht="12.75">
      <c r="B903" s="19"/>
      <c r="C903" s="20"/>
      <c r="D903" s="19"/>
      <c r="O903" s="22"/>
      <c r="Z903" s="22"/>
      <c r="AA903" s="21"/>
    </row>
    <row r="904" spans="2:27" s="12" customFormat="1" ht="12.75">
      <c r="B904" s="19"/>
      <c r="C904" s="20"/>
      <c r="D904" s="19"/>
      <c r="O904" s="22"/>
      <c r="Z904" s="22"/>
      <c r="AA904" s="21"/>
    </row>
    <row r="905" spans="2:27" s="12" customFormat="1" ht="12.75">
      <c r="B905" s="19"/>
      <c r="C905" s="20"/>
      <c r="D905" s="19"/>
      <c r="O905" s="22"/>
      <c r="Z905" s="22"/>
      <c r="AA905" s="21"/>
    </row>
    <row r="906" spans="2:27" s="12" customFormat="1" ht="12.75">
      <c r="B906" s="19"/>
      <c r="C906" s="20"/>
      <c r="D906" s="19"/>
      <c r="O906" s="22"/>
      <c r="Z906" s="22"/>
      <c r="AA906" s="21"/>
    </row>
    <row r="907" spans="2:27" s="12" customFormat="1" ht="12.75">
      <c r="B907" s="19"/>
      <c r="C907" s="20"/>
      <c r="D907" s="19"/>
      <c r="O907" s="22"/>
      <c r="Z907" s="22"/>
      <c r="AA907" s="21"/>
    </row>
    <row r="908" spans="2:27" s="12" customFormat="1" ht="12.75">
      <c r="B908" s="19"/>
      <c r="C908" s="20"/>
      <c r="D908" s="19"/>
      <c r="O908" s="22"/>
      <c r="Z908" s="22"/>
      <c r="AA908" s="21"/>
    </row>
    <row r="909" spans="2:27" s="12" customFormat="1" ht="12.75">
      <c r="B909" s="19"/>
      <c r="C909" s="20"/>
      <c r="D909" s="19"/>
      <c r="O909" s="22"/>
      <c r="Z909" s="22"/>
      <c r="AA909" s="21"/>
    </row>
    <row r="910" spans="2:27" s="12" customFormat="1" ht="12.75">
      <c r="B910" s="19"/>
      <c r="C910" s="20"/>
      <c r="D910" s="19"/>
      <c r="O910" s="22"/>
      <c r="Z910" s="22"/>
      <c r="AA910" s="21"/>
    </row>
    <row r="911" spans="2:27" s="12" customFormat="1" ht="12.75">
      <c r="B911" s="19"/>
      <c r="C911" s="20"/>
      <c r="D911" s="19"/>
      <c r="O911" s="22"/>
      <c r="Z911" s="22"/>
      <c r="AA911" s="21"/>
    </row>
    <row r="912" spans="2:27" s="12" customFormat="1" ht="12.75">
      <c r="B912" s="19"/>
      <c r="C912" s="20"/>
      <c r="D912" s="19"/>
      <c r="O912" s="22"/>
      <c r="Z912" s="22"/>
      <c r="AA912" s="21"/>
    </row>
    <row r="913" spans="2:27" s="12" customFormat="1" ht="12.75">
      <c r="B913" s="19"/>
      <c r="C913" s="20"/>
      <c r="D913" s="19"/>
      <c r="O913" s="22"/>
      <c r="Z913" s="22"/>
      <c r="AA913" s="21"/>
    </row>
    <row r="914" spans="2:27" s="12" customFormat="1" ht="12.75">
      <c r="B914" s="19"/>
      <c r="C914" s="20"/>
      <c r="D914" s="19"/>
      <c r="O914" s="22"/>
      <c r="Z914" s="22"/>
      <c r="AA914" s="21"/>
    </row>
    <row r="915" spans="2:27" s="12" customFormat="1" ht="12.75">
      <c r="B915" s="19"/>
      <c r="C915" s="20"/>
      <c r="D915" s="19"/>
      <c r="O915" s="22"/>
      <c r="Z915" s="22"/>
      <c r="AA915" s="21"/>
    </row>
    <row r="916" spans="2:27" s="12" customFormat="1" ht="12.75">
      <c r="B916" s="19"/>
      <c r="C916" s="20"/>
      <c r="D916" s="19"/>
      <c r="O916" s="22"/>
      <c r="Z916" s="22"/>
      <c r="AA916" s="21"/>
    </row>
    <row r="917" spans="2:27" s="12" customFormat="1" ht="12.75">
      <c r="B917" s="19"/>
      <c r="C917" s="20"/>
      <c r="D917" s="19"/>
      <c r="O917" s="22"/>
      <c r="Z917" s="22"/>
      <c r="AA917" s="21"/>
    </row>
    <row r="918" spans="2:27" s="12" customFormat="1" ht="12.75">
      <c r="B918" s="19"/>
      <c r="C918" s="20"/>
      <c r="D918" s="19"/>
      <c r="O918" s="22"/>
      <c r="Z918" s="22"/>
      <c r="AA918" s="21"/>
    </row>
    <row r="919" spans="2:27" s="12" customFormat="1" ht="12.75">
      <c r="B919" s="19"/>
      <c r="C919" s="20"/>
      <c r="D919" s="19"/>
      <c r="O919" s="22"/>
      <c r="Z919" s="22"/>
      <c r="AA919" s="21"/>
    </row>
    <row r="920" spans="2:27" s="12" customFormat="1" ht="12.75">
      <c r="B920" s="19"/>
      <c r="C920" s="20"/>
      <c r="D920" s="19"/>
      <c r="O920" s="22"/>
      <c r="Z920" s="22"/>
      <c r="AA920" s="21"/>
    </row>
    <row r="921" spans="2:27" s="12" customFormat="1" ht="12.75">
      <c r="B921" s="19"/>
      <c r="C921" s="20"/>
      <c r="D921" s="19"/>
      <c r="O921" s="22"/>
      <c r="Z921" s="22"/>
      <c r="AA921" s="21"/>
    </row>
    <row r="922" spans="2:27" s="12" customFormat="1" ht="12.75">
      <c r="B922" s="19"/>
      <c r="C922" s="20"/>
      <c r="D922" s="19"/>
      <c r="O922" s="22"/>
      <c r="Z922" s="22"/>
      <c r="AA922" s="21"/>
    </row>
    <row r="923" spans="2:27" s="12" customFormat="1" ht="12.75">
      <c r="B923" s="19"/>
      <c r="C923" s="20"/>
      <c r="D923" s="19"/>
      <c r="O923" s="22"/>
      <c r="Z923" s="22"/>
      <c r="AA923" s="21"/>
    </row>
    <row r="924" spans="2:27" s="12" customFormat="1" ht="12.75">
      <c r="B924" s="19"/>
      <c r="C924" s="20"/>
      <c r="D924" s="19"/>
      <c r="O924" s="22"/>
      <c r="Z924" s="22"/>
      <c r="AA924" s="21"/>
    </row>
    <row r="925" spans="2:27" s="12" customFormat="1" ht="12.75">
      <c r="B925" s="19"/>
      <c r="C925" s="20"/>
      <c r="D925" s="19"/>
      <c r="O925" s="22"/>
      <c r="Z925" s="22"/>
      <c r="AA925" s="21"/>
    </row>
    <row r="926" spans="2:27" s="12" customFormat="1" ht="12.75">
      <c r="B926" s="19"/>
      <c r="C926" s="20"/>
      <c r="D926" s="19"/>
      <c r="O926" s="22"/>
      <c r="Z926" s="22"/>
      <c r="AA926" s="21"/>
    </row>
    <row r="927" spans="2:27" s="12" customFormat="1" ht="12.75">
      <c r="B927" s="19"/>
      <c r="C927" s="20"/>
      <c r="D927" s="19"/>
      <c r="O927" s="22"/>
      <c r="Z927" s="22"/>
      <c r="AA927" s="21"/>
    </row>
    <row r="928" spans="2:27" s="12" customFormat="1" ht="12.75">
      <c r="B928" s="19"/>
      <c r="C928" s="20"/>
      <c r="D928" s="19"/>
      <c r="O928" s="22"/>
      <c r="Z928" s="22"/>
      <c r="AA928" s="21"/>
    </row>
    <row r="929" spans="2:27" s="12" customFormat="1" ht="12.75">
      <c r="B929" s="19"/>
      <c r="C929" s="20"/>
      <c r="D929" s="19"/>
      <c r="O929" s="22"/>
      <c r="Z929" s="22"/>
      <c r="AA929" s="21"/>
    </row>
    <row r="930" spans="2:27" s="12" customFormat="1" ht="12.75">
      <c r="B930" s="19"/>
      <c r="C930" s="20"/>
      <c r="D930" s="19"/>
      <c r="O930" s="22"/>
      <c r="Z930" s="22"/>
      <c r="AA930" s="21"/>
    </row>
    <row r="931" spans="2:27" s="12" customFormat="1" ht="12.75">
      <c r="B931" s="19"/>
      <c r="C931" s="20"/>
      <c r="D931" s="19"/>
      <c r="O931" s="22"/>
      <c r="Z931" s="22"/>
      <c r="AA931" s="21"/>
    </row>
    <row r="932" spans="2:27" s="12" customFormat="1" ht="12.75">
      <c r="B932" s="19"/>
      <c r="C932" s="20"/>
      <c r="D932" s="19"/>
      <c r="O932" s="22"/>
      <c r="Z932" s="22"/>
      <c r="AA932" s="21"/>
    </row>
    <row r="933" spans="2:27" s="12" customFormat="1" ht="12.75">
      <c r="B933" s="19"/>
      <c r="C933" s="20"/>
      <c r="D933" s="19"/>
      <c r="O933" s="22"/>
      <c r="Z933" s="22"/>
      <c r="AA933" s="21"/>
    </row>
    <row r="934" spans="2:27" s="12" customFormat="1" ht="12.75">
      <c r="B934" s="19"/>
      <c r="C934" s="20"/>
      <c r="D934" s="19"/>
      <c r="O934" s="22"/>
      <c r="Z934" s="22"/>
      <c r="AA934" s="21"/>
    </row>
    <row r="935" spans="2:27" s="12" customFormat="1" ht="12.75">
      <c r="B935" s="19"/>
      <c r="C935" s="20"/>
      <c r="D935" s="19"/>
      <c r="O935" s="22"/>
      <c r="Z935" s="22"/>
      <c r="AA935" s="21"/>
    </row>
    <row r="936" spans="2:27" s="12" customFormat="1" ht="12.75">
      <c r="B936" s="19"/>
      <c r="C936" s="20"/>
      <c r="D936" s="19"/>
      <c r="O936" s="22"/>
      <c r="Z936" s="22"/>
      <c r="AA936" s="21"/>
    </row>
    <row r="937" spans="2:27" s="12" customFormat="1" ht="12.75">
      <c r="B937" s="19"/>
      <c r="C937" s="20"/>
      <c r="D937" s="19"/>
      <c r="O937" s="22"/>
      <c r="Z937" s="22"/>
      <c r="AA937" s="21"/>
    </row>
    <row r="938" spans="2:27" s="12" customFormat="1" ht="12.75">
      <c r="B938" s="19"/>
      <c r="C938" s="20"/>
      <c r="D938" s="19"/>
      <c r="O938" s="22"/>
      <c r="Z938" s="22"/>
      <c r="AA938" s="21"/>
    </row>
    <row r="939" spans="2:27" s="12" customFormat="1" ht="12.75">
      <c r="B939" s="19"/>
      <c r="C939" s="20"/>
      <c r="D939" s="19"/>
      <c r="O939" s="22"/>
      <c r="Z939" s="22"/>
      <c r="AA939" s="21"/>
    </row>
    <row r="940" spans="2:27" s="12" customFormat="1" ht="12.75">
      <c r="B940" s="19"/>
      <c r="C940" s="20"/>
      <c r="D940" s="19"/>
      <c r="O940" s="22"/>
      <c r="Z940" s="22"/>
      <c r="AA940" s="21"/>
    </row>
    <row r="941" spans="2:27" s="12" customFormat="1" ht="12.75">
      <c r="B941" s="19"/>
      <c r="C941" s="20"/>
      <c r="D941" s="19"/>
      <c r="O941" s="22"/>
      <c r="Z941" s="22"/>
      <c r="AA941" s="21"/>
    </row>
    <row r="942" spans="2:27" s="12" customFormat="1" ht="12.75">
      <c r="B942" s="19"/>
      <c r="C942" s="20"/>
      <c r="D942" s="19"/>
      <c r="O942" s="22"/>
      <c r="Z942" s="22"/>
      <c r="AA942" s="21"/>
    </row>
    <row r="943" spans="2:27" s="12" customFormat="1" ht="12.75">
      <c r="B943" s="19"/>
      <c r="C943" s="20"/>
      <c r="D943" s="19"/>
      <c r="O943" s="22"/>
      <c r="Z943" s="22"/>
      <c r="AA943" s="21"/>
    </row>
    <row r="944" spans="2:27" s="12" customFormat="1" ht="12.75">
      <c r="B944" s="19"/>
      <c r="C944" s="20"/>
      <c r="D944" s="19"/>
      <c r="O944" s="22"/>
      <c r="Z944" s="22"/>
      <c r="AA944" s="21"/>
    </row>
    <row r="945" spans="2:27" s="12" customFormat="1" ht="12.75">
      <c r="B945" s="19"/>
      <c r="C945" s="20"/>
      <c r="D945" s="19"/>
      <c r="O945" s="22"/>
      <c r="Z945" s="22"/>
      <c r="AA945" s="21"/>
    </row>
    <row r="946" spans="2:27" s="12" customFormat="1" ht="12.75">
      <c r="B946" s="19"/>
      <c r="C946" s="20"/>
      <c r="D946" s="19"/>
      <c r="O946" s="22"/>
      <c r="Z946" s="22"/>
      <c r="AA946" s="21"/>
    </row>
    <row r="947" spans="2:27" s="12" customFormat="1" ht="12.75">
      <c r="B947" s="19"/>
      <c r="C947" s="20"/>
      <c r="D947" s="19"/>
      <c r="O947" s="22"/>
      <c r="Z947" s="22"/>
      <c r="AA947" s="21"/>
    </row>
    <row r="948" spans="2:27" s="12" customFormat="1" ht="12.75">
      <c r="B948" s="19"/>
      <c r="C948" s="20"/>
      <c r="D948" s="19"/>
      <c r="O948" s="22"/>
      <c r="Z948" s="22"/>
      <c r="AA948" s="21"/>
    </row>
    <row r="949" spans="2:27" s="12" customFormat="1" ht="12.75">
      <c r="B949" s="19"/>
      <c r="C949" s="20"/>
      <c r="D949" s="19"/>
      <c r="O949" s="22"/>
      <c r="Z949" s="22"/>
      <c r="AA949" s="21"/>
    </row>
    <row r="950" spans="2:27" s="12" customFormat="1" ht="12.75">
      <c r="B950" s="19"/>
      <c r="C950" s="20"/>
      <c r="D950" s="19"/>
      <c r="O950" s="22"/>
      <c r="Z950" s="22"/>
      <c r="AA950" s="21"/>
    </row>
    <row r="951" spans="2:27" s="12" customFormat="1" ht="12.75">
      <c r="B951" s="19"/>
      <c r="C951" s="20"/>
      <c r="D951" s="19"/>
      <c r="O951" s="22"/>
      <c r="Z951" s="22"/>
      <c r="AA951" s="21"/>
    </row>
    <row r="952" spans="2:27" s="12" customFormat="1" ht="12.75">
      <c r="B952" s="19"/>
      <c r="C952" s="20"/>
      <c r="D952" s="19"/>
      <c r="O952" s="22"/>
      <c r="Z952" s="22"/>
      <c r="AA952" s="21"/>
    </row>
    <row r="953" spans="2:27" s="12" customFormat="1" ht="12.75">
      <c r="B953" s="19"/>
      <c r="C953" s="20"/>
      <c r="D953" s="19"/>
      <c r="O953" s="22"/>
      <c r="Z953" s="22"/>
      <c r="AA953" s="21"/>
    </row>
    <row r="954" spans="2:27" s="12" customFormat="1" ht="12.75">
      <c r="B954" s="19"/>
      <c r="C954" s="20"/>
      <c r="D954" s="19"/>
      <c r="O954" s="22"/>
      <c r="Z954" s="22"/>
      <c r="AA954" s="21"/>
    </row>
    <row r="955" spans="2:27" s="12" customFormat="1" ht="12.75">
      <c r="B955" s="19"/>
      <c r="C955" s="20"/>
      <c r="D955" s="19"/>
      <c r="O955" s="22"/>
      <c r="Z955" s="22"/>
      <c r="AA955" s="21"/>
    </row>
    <row r="956" spans="2:27" s="12" customFormat="1" ht="12.75">
      <c r="B956" s="19"/>
      <c r="C956" s="20"/>
      <c r="D956" s="19"/>
      <c r="O956" s="22"/>
      <c r="Z956" s="22"/>
      <c r="AA956" s="21"/>
    </row>
    <row r="957" spans="2:27" s="12" customFormat="1" ht="12.75">
      <c r="B957" s="19"/>
      <c r="C957" s="20"/>
      <c r="D957" s="19"/>
      <c r="O957" s="22"/>
      <c r="Z957" s="22"/>
      <c r="AA957" s="21"/>
    </row>
    <row r="958" spans="2:27" s="12" customFormat="1" ht="12.75">
      <c r="B958" s="19"/>
      <c r="C958" s="20"/>
      <c r="D958" s="19"/>
      <c r="O958" s="22"/>
      <c r="Z958" s="22"/>
      <c r="AA958" s="21"/>
    </row>
    <row r="959" spans="2:27" s="12" customFormat="1" ht="12.75">
      <c r="B959" s="19"/>
      <c r="C959" s="20"/>
      <c r="D959" s="19"/>
      <c r="O959" s="22"/>
      <c r="Z959" s="22"/>
      <c r="AA959" s="21"/>
    </row>
    <row r="960" spans="2:27" s="12" customFormat="1" ht="12.75">
      <c r="B960" s="19"/>
      <c r="C960" s="20"/>
      <c r="D960" s="19"/>
      <c r="O960" s="22"/>
      <c r="Z960" s="22"/>
      <c r="AA960" s="21"/>
    </row>
    <row r="961" spans="2:27" s="12" customFormat="1" ht="12.75">
      <c r="B961" s="19"/>
      <c r="C961" s="20"/>
      <c r="D961" s="19"/>
      <c r="O961" s="22"/>
      <c r="Z961" s="22"/>
      <c r="AA961" s="21"/>
    </row>
    <row r="962" spans="2:27" s="12" customFormat="1" ht="12.75">
      <c r="B962" s="19"/>
      <c r="C962" s="20"/>
      <c r="D962" s="19"/>
      <c r="O962" s="22"/>
      <c r="Z962" s="22"/>
      <c r="AA962" s="21"/>
    </row>
    <row r="963" spans="2:27" s="12" customFormat="1" ht="12.75">
      <c r="B963" s="19"/>
      <c r="C963" s="20"/>
      <c r="D963" s="19"/>
      <c r="O963" s="22"/>
      <c r="Z963" s="22"/>
      <c r="AA963" s="21"/>
    </row>
    <row r="964" spans="2:27" s="12" customFormat="1" ht="12.75">
      <c r="B964" s="19"/>
      <c r="C964" s="20"/>
      <c r="D964" s="19"/>
      <c r="O964" s="22"/>
      <c r="Z964" s="22"/>
      <c r="AA964" s="21"/>
    </row>
    <row r="965" spans="2:27" s="12" customFormat="1" ht="12.75">
      <c r="B965" s="19"/>
      <c r="C965" s="20"/>
      <c r="D965" s="19"/>
      <c r="O965" s="22"/>
      <c r="Z965" s="22"/>
      <c r="AA965" s="21"/>
    </row>
    <row r="966" spans="2:27" s="12" customFormat="1" ht="12.75">
      <c r="B966" s="19"/>
      <c r="C966" s="20"/>
      <c r="D966" s="19"/>
      <c r="O966" s="22"/>
      <c r="Z966" s="22"/>
      <c r="AA966" s="21"/>
    </row>
    <row r="967" spans="2:27" s="12" customFormat="1" ht="12.75">
      <c r="B967" s="19"/>
      <c r="C967" s="20"/>
      <c r="D967" s="19"/>
      <c r="O967" s="22"/>
      <c r="Z967" s="22"/>
      <c r="AA967" s="21"/>
    </row>
    <row r="968" spans="2:27" s="12" customFormat="1" ht="12.75">
      <c r="B968" s="19"/>
      <c r="C968" s="20"/>
      <c r="D968" s="19"/>
      <c r="O968" s="22"/>
      <c r="Z968" s="22"/>
      <c r="AA968" s="21"/>
    </row>
    <row r="969" spans="2:27" s="12" customFormat="1" ht="12.75">
      <c r="B969" s="19"/>
      <c r="C969" s="20"/>
      <c r="D969" s="19"/>
      <c r="O969" s="22"/>
      <c r="Z969" s="22"/>
      <c r="AA969" s="21"/>
    </row>
    <row r="970" spans="2:27" s="12" customFormat="1" ht="12.75">
      <c r="B970" s="19"/>
      <c r="C970" s="20"/>
      <c r="D970" s="19"/>
      <c r="O970" s="22"/>
      <c r="Z970" s="22"/>
      <c r="AA970" s="21"/>
    </row>
    <row r="971" spans="2:27" s="12" customFormat="1" ht="12.75">
      <c r="B971" s="19"/>
      <c r="C971" s="20"/>
      <c r="D971" s="19"/>
      <c r="O971" s="22"/>
      <c r="Z971" s="22"/>
      <c r="AA971" s="21"/>
    </row>
    <row r="972" spans="2:27" s="12" customFormat="1" ht="12.75">
      <c r="B972" s="19"/>
      <c r="C972" s="20"/>
      <c r="D972" s="19"/>
      <c r="O972" s="22"/>
      <c r="Z972" s="22"/>
      <c r="AA972" s="21"/>
    </row>
    <row r="973" spans="2:27" s="12" customFormat="1" ht="12.75">
      <c r="B973" s="19"/>
      <c r="C973" s="20"/>
      <c r="D973" s="19"/>
      <c r="O973" s="22"/>
      <c r="Z973" s="22"/>
      <c r="AA973" s="21"/>
    </row>
    <row r="974" spans="2:27" s="12" customFormat="1" ht="12.75">
      <c r="B974" s="19"/>
      <c r="C974" s="20"/>
      <c r="D974" s="19"/>
      <c r="O974" s="22"/>
      <c r="Z974" s="22"/>
      <c r="AA974" s="21"/>
    </row>
    <row r="975" spans="2:27" s="12" customFormat="1" ht="12.75">
      <c r="B975" s="19"/>
      <c r="C975" s="20"/>
      <c r="D975" s="19"/>
      <c r="O975" s="22"/>
      <c r="Z975" s="22"/>
      <c r="AA975" s="21"/>
    </row>
    <row r="976" spans="2:27" s="12" customFormat="1" ht="12.75">
      <c r="B976" s="19"/>
      <c r="C976" s="20"/>
      <c r="D976" s="19"/>
      <c r="O976" s="22"/>
      <c r="Z976" s="22"/>
      <c r="AA976" s="21"/>
    </row>
    <row r="977" spans="2:27" s="12" customFormat="1" ht="12.75">
      <c r="B977" s="19"/>
      <c r="C977" s="20"/>
      <c r="D977" s="19"/>
      <c r="O977" s="22"/>
      <c r="Z977" s="22"/>
      <c r="AA977" s="21"/>
    </row>
    <row r="978" spans="2:27" s="12" customFormat="1" ht="12.75">
      <c r="B978" s="19"/>
      <c r="C978" s="20"/>
      <c r="D978" s="19"/>
      <c r="O978" s="22"/>
      <c r="Z978" s="22"/>
      <c r="AA978" s="21"/>
    </row>
    <row r="979" spans="2:27" s="12" customFormat="1" ht="12.75">
      <c r="B979" s="19"/>
      <c r="C979" s="20"/>
      <c r="D979" s="19"/>
      <c r="O979" s="22"/>
      <c r="Z979" s="22"/>
      <c r="AA979" s="21"/>
    </row>
    <row r="980" spans="2:27" s="12" customFormat="1" ht="12.75">
      <c r="B980" s="19"/>
      <c r="C980" s="20"/>
      <c r="D980" s="19"/>
      <c r="O980" s="22"/>
      <c r="Z980" s="22"/>
      <c r="AA980" s="21"/>
    </row>
    <row r="981" spans="2:27" s="12" customFormat="1" ht="12.75">
      <c r="B981" s="19"/>
      <c r="C981" s="20"/>
      <c r="D981" s="19"/>
      <c r="O981" s="22"/>
      <c r="Z981" s="22"/>
      <c r="AA981" s="21"/>
    </row>
    <row r="982" spans="2:27" s="12" customFormat="1" ht="12.75">
      <c r="B982" s="19"/>
      <c r="C982" s="20"/>
      <c r="D982" s="19"/>
      <c r="O982" s="22"/>
      <c r="Z982" s="22"/>
      <c r="AA982" s="21"/>
    </row>
    <row r="983" spans="2:27" s="12" customFormat="1" ht="12.75">
      <c r="B983" s="19"/>
      <c r="C983" s="20"/>
      <c r="D983" s="19"/>
      <c r="O983" s="22"/>
      <c r="Z983" s="22"/>
      <c r="AA983" s="21"/>
    </row>
    <row r="984" spans="2:27" s="12" customFormat="1" ht="12.75">
      <c r="B984" s="19"/>
      <c r="C984" s="20"/>
      <c r="D984" s="19"/>
      <c r="O984" s="22"/>
      <c r="Z984" s="22"/>
      <c r="AA984" s="21"/>
    </row>
    <row r="985" spans="2:27" s="12" customFormat="1" ht="12.75">
      <c r="B985" s="19"/>
      <c r="C985" s="20"/>
      <c r="D985" s="19"/>
      <c r="O985" s="22"/>
      <c r="Z985" s="22"/>
      <c r="AA985" s="21"/>
    </row>
    <row r="986" spans="2:27" s="12" customFormat="1" ht="12.75">
      <c r="B986" s="19"/>
      <c r="C986" s="20"/>
      <c r="D986" s="19"/>
      <c r="O986" s="22"/>
      <c r="Z986" s="22"/>
      <c r="AA986" s="21"/>
    </row>
    <row r="987" spans="2:27" s="12" customFormat="1" ht="12.75">
      <c r="B987" s="19"/>
      <c r="C987" s="20"/>
      <c r="D987" s="19"/>
      <c r="O987" s="22"/>
      <c r="Z987" s="22"/>
      <c r="AA987" s="21"/>
    </row>
    <row r="988" spans="2:27" s="12" customFormat="1" ht="12.75">
      <c r="B988" s="19"/>
      <c r="C988" s="20"/>
      <c r="D988" s="19"/>
      <c r="O988" s="22"/>
      <c r="Z988" s="22"/>
      <c r="AA988" s="21"/>
    </row>
    <row r="989" spans="2:27" s="12" customFormat="1" ht="12.75">
      <c r="B989" s="19"/>
      <c r="C989" s="20"/>
      <c r="D989" s="19"/>
      <c r="O989" s="22"/>
      <c r="Z989" s="22"/>
      <c r="AA989" s="21"/>
    </row>
    <row r="990" spans="2:27" s="12" customFormat="1" ht="12.75">
      <c r="B990" s="19"/>
      <c r="C990" s="20"/>
      <c r="D990" s="19"/>
      <c r="O990" s="22"/>
      <c r="Z990" s="22"/>
      <c r="AA990" s="21"/>
    </row>
    <row r="991" spans="2:27" s="12" customFormat="1" ht="12.75">
      <c r="B991" s="19"/>
      <c r="C991" s="20"/>
      <c r="D991" s="19"/>
      <c r="O991" s="22"/>
      <c r="Z991" s="22"/>
      <c r="AA991" s="21"/>
    </row>
    <row r="992" spans="2:27" s="12" customFormat="1" ht="12.75">
      <c r="B992" s="19"/>
      <c r="C992" s="20"/>
      <c r="D992" s="19"/>
      <c r="O992" s="22"/>
      <c r="Z992" s="22"/>
      <c r="AA992" s="21"/>
    </row>
    <row r="993" spans="2:27" s="12" customFormat="1" ht="12.75">
      <c r="B993" s="19"/>
      <c r="C993" s="20"/>
      <c r="D993" s="19"/>
      <c r="O993" s="22"/>
      <c r="Z993" s="22"/>
      <c r="AA993" s="21"/>
    </row>
    <row r="994" spans="2:27" s="12" customFormat="1" ht="12.75">
      <c r="B994" s="19"/>
      <c r="C994" s="20"/>
      <c r="D994" s="19"/>
      <c r="O994" s="22"/>
      <c r="Z994" s="22"/>
      <c r="AA994" s="21"/>
    </row>
    <row r="995" spans="2:27" s="12" customFormat="1" ht="12.75">
      <c r="B995" s="19"/>
      <c r="C995" s="20"/>
      <c r="D995" s="19"/>
      <c r="O995" s="22"/>
      <c r="Z995" s="22"/>
      <c r="AA995" s="21"/>
    </row>
    <row r="996" spans="2:27" s="12" customFormat="1" ht="12.75">
      <c r="B996" s="19"/>
      <c r="C996" s="20"/>
      <c r="D996" s="19"/>
      <c r="O996" s="22"/>
      <c r="Z996" s="22"/>
      <c r="AA996" s="21"/>
    </row>
    <row r="997" spans="2:27" s="12" customFormat="1" ht="12.75">
      <c r="B997" s="19"/>
      <c r="C997" s="20"/>
      <c r="D997" s="19"/>
      <c r="O997" s="22"/>
      <c r="Z997" s="22"/>
      <c r="AA997" s="21"/>
    </row>
    <row r="998" spans="2:27" s="12" customFormat="1" ht="12.75">
      <c r="B998" s="19"/>
      <c r="C998" s="20"/>
      <c r="D998" s="19"/>
      <c r="O998" s="22"/>
      <c r="Z998" s="22"/>
      <c r="AA998" s="21"/>
    </row>
    <row r="999" spans="2:27" s="12" customFormat="1" ht="12.75">
      <c r="B999" s="19"/>
      <c r="C999" s="20"/>
      <c r="D999" s="19"/>
      <c r="O999" s="22"/>
      <c r="Z999" s="22"/>
      <c r="AA999" s="21"/>
    </row>
    <row r="1000" spans="2:27" s="12" customFormat="1" ht="12.75">
      <c r="B1000" s="19"/>
      <c r="C1000" s="20"/>
      <c r="D1000" s="19"/>
      <c r="O1000" s="22"/>
      <c r="Z1000" s="22"/>
      <c r="AA1000" s="21"/>
    </row>
    <row r="1001" spans="2:27" s="12" customFormat="1" ht="12.75">
      <c r="B1001" s="19"/>
      <c r="C1001" s="20"/>
      <c r="D1001" s="19"/>
      <c r="O1001" s="22"/>
      <c r="Z1001" s="22"/>
      <c r="AA1001" s="21"/>
    </row>
    <row r="1002" spans="2:27" s="12" customFormat="1" ht="12.75">
      <c r="B1002" s="19"/>
      <c r="C1002" s="20"/>
      <c r="D1002" s="19"/>
      <c r="O1002" s="22"/>
      <c r="Z1002" s="22"/>
      <c r="AA1002" s="21"/>
    </row>
    <row r="1003" spans="2:27" s="12" customFormat="1" ht="12.75">
      <c r="B1003" s="19"/>
      <c r="C1003" s="20"/>
      <c r="D1003" s="19"/>
      <c r="O1003" s="22"/>
      <c r="Z1003" s="22"/>
      <c r="AA1003" s="21"/>
    </row>
    <row r="1004" spans="2:27" s="12" customFormat="1" ht="12.75">
      <c r="B1004" s="19"/>
      <c r="C1004" s="20"/>
      <c r="D1004" s="19"/>
      <c r="O1004" s="22"/>
      <c r="Z1004" s="22"/>
      <c r="AA1004" s="21"/>
    </row>
    <row r="1005" spans="2:27" s="12" customFormat="1" ht="12.75">
      <c r="B1005" s="19"/>
      <c r="C1005" s="20"/>
      <c r="D1005" s="19"/>
      <c r="O1005" s="22"/>
      <c r="Z1005" s="22"/>
      <c r="AA1005" s="21"/>
    </row>
    <row r="1006" spans="2:27" s="12" customFormat="1" ht="12.75">
      <c r="B1006" s="19"/>
      <c r="C1006" s="20"/>
      <c r="D1006" s="19"/>
      <c r="O1006" s="22"/>
      <c r="Z1006" s="22"/>
      <c r="AA1006" s="21"/>
    </row>
    <row r="1007" spans="2:27" s="12" customFormat="1" ht="12.75">
      <c r="B1007" s="19"/>
      <c r="C1007" s="20"/>
      <c r="D1007" s="19"/>
      <c r="O1007" s="22"/>
      <c r="Z1007" s="22"/>
      <c r="AA1007" s="21"/>
    </row>
    <row r="1008" spans="2:27" s="12" customFormat="1" ht="12.75">
      <c r="B1008" s="19"/>
      <c r="C1008" s="20"/>
      <c r="D1008" s="19"/>
      <c r="O1008" s="22"/>
      <c r="Z1008" s="22"/>
      <c r="AA1008" s="21"/>
    </row>
    <row r="1009" spans="2:27" s="12" customFormat="1" ht="12.75">
      <c r="B1009" s="19"/>
      <c r="C1009" s="20"/>
      <c r="D1009" s="19"/>
      <c r="O1009" s="22"/>
      <c r="Z1009" s="22"/>
      <c r="AA1009" s="21"/>
    </row>
    <row r="1010" spans="2:27" s="12" customFormat="1" ht="12.75">
      <c r="B1010" s="19"/>
      <c r="C1010" s="20"/>
      <c r="D1010" s="19"/>
      <c r="O1010" s="22"/>
      <c r="Z1010" s="22"/>
      <c r="AA1010" s="21"/>
    </row>
    <row r="1011" spans="2:27" s="12" customFormat="1" ht="12.75">
      <c r="B1011" s="19"/>
      <c r="C1011" s="20"/>
      <c r="D1011" s="19"/>
      <c r="O1011" s="22"/>
      <c r="Z1011" s="22"/>
      <c r="AA1011" s="21"/>
    </row>
    <row r="1012" spans="2:27" s="12" customFormat="1" ht="12.75">
      <c r="B1012" s="19"/>
      <c r="C1012" s="20"/>
      <c r="D1012" s="19"/>
      <c r="O1012" s="22"/>
      <c r="Z1012" s="22"/>
      <c r="AA1012" s="21"/>
    </row>
    <row r="1013" spans="2:27" s="12" customFormat="1" ht="12.75">
      <c r="B1013" s="19"/>
      <c r="C1013" s="20"/>
      <c r="D1013" s="19"/>
      <c r="O1013" s="22"/>
      <c r="Z1013" s="22"/>
      <c r="AA1013" s="21"/>
    </row>
    <row r="1014" spans="2:27" s="12" customFormat="1" ht="12.75">
      <c r="B1014" s="19"/>
      <c r="C1014" s="20"/>
      <c r="D1014" s="19"/>
      <c r="O1014" s="22"/>
      <c r="Z1014" s="22"/>
      <c r="AA1014" s="21"/>
    </row>
    <row r="1015" spans="2:27" s="12" customFormat="1" ht="12.75">
      <c r="B1015" s="19"/>
      <c r="C1015" s="20"/>
      <c r="D1015" s="19"/>
      <c r="O1015" s="22"/>
      <c r="Z1015" s="22"/>
      <c r="AA1015" s="21"/>
    </row>
    <row r="1016" spans="2:27" s="12" customFormat="1" ht="12.75">
      <c r="B1016" s="19"/>
      <c r="C1016" s="20"/>
      <c r="D1016" s="19"/>
      <c r="O1016" s="22"/>
      <c r="Z1016" s="22"/>
      <c r="AA1016" s="21"/>
    </row>
    <row r="1017" spans="2:27" s="12" customFormat="1" ht="12.75">
      <c r="B1017" s="19"/>
      <c r="C1017" s="20"/>
      <c r="D1017" s="19"/>
      <c r="O1017" s="22"/>
      <c r="Z1017" s="22"/>
      <c r="AA1017" s="21"/>
    </row>
    <row r="1018" spans="2:27" s="12" customFormat="1" ht="12.75">
      <c r="B1018" s="19"/>
      <c r="C1018" s="20"/>
      <c r="D1018" s="19"/>
      <c r="O1018" s="22"/>
      <c r="Z1018" s="22"/>
      <c r="AA1018" s="21"/>
    </row>
    <row r="1019" spans="2:27" s="12" customFormat="1" ht="12.75">
      <c r="B1019" s="19"/>
      <c r="C1019" s="20"/>
      <c r="D1019" s="19"/>
      <c r="O1019" s="22"/>
      <c r="Z1019" s="22"/>
      <c r="AA1019" s="21"/>
    </row>
    <row r="1020" spans="2:27" s="12" customFormat="1" ht="12.75">
      <c r="B1020" s="19"/>
      <c r="C1020" s="20"/>
      <c r="D1020" s="19"/>
      <c r="O1020" s="22"/>
      <c r="Z1020" s="22"/>
      <c r="AA1020" s="21"/>
    </row>
    <row r="1021" spans="2:27" s="12" customFormat="1" ht="12.75">
      <c r="B1021" s="19"/>
      <c r="C1021" s="20"/>
      <c r="D1021" s="19"/>
      <c r="O1021" s="22"/>
      <c r="Z1021" s="22"/>
      <c r="AA1021" s="21"/>
    </row>
    <row r="1022" spans="2:27" s="12" customFormat="1" ht="12.75">
      <c r="B1022" s="19"/>
      <c r="C1022" s="20"/>
      <c r="D1022" s="19"/>
      <c r="O1022" s="22"/>
      <c r="Z1022" s="22"/>
      <c r="AA1022" s="21"/>
    </row>
    <row r="1023" spans="2:27" s="12" customFormat="1" ht="12.75">
      <c r="B1023" s="19"/>
      <c r="C1023" s="20"/>
      <c r="D1023" s="19"/>
      <c r="O1023" s="22"/>
      <c r="Z1023" s="22"/>
      <c r="AA1023" s="21"/>
    </row>
    <row r="1024" spans="2:27" s="12" customFormat="1" ht="12.75">
      <c r="B1024" s="19"/>
      <c r="C1024" s="20"/>
      <c r="D1024" s="19"/>
      <c r="O1024" s="22"/>
      <c r="Z1024" s="22"/>
      <c r="AA1024" s="21"/>
    </row>
    <row r="1025" spans="2:27" s="12" customFormat="1" ht="12.75">
      <c r="B1025" s="19"/>
      <c r="C1025" s="20"/>
      <c r="D1025" s="19"/>
      <c r="O1025" s="22"/>
      <c r="Z1025" s="22"/>
      <c r="AA1025" s="21"/>
    </row>
    <row r="1026" spans="2:27" s="12" customFormat="1" ht="12.75">
      <c r="B1026" s="19"/>
      <c r="C1026" s="20"/>
      <c r="D1026" s="19"/>
      <c r="O1026" s="22"/>
      <c r="Z1026" s="22"/>
      <c r="AA1026" s="21"/>
    </row>
    <row r="1027" spans="2:27" s="12" customFormat="1" ht="12.75">
      <c r="B1027" s="19"/>
      <c r="C1027" s="20"/>
      <c r="D1027" s="19"/>
      <c r="O1027" s="22"/>
      <c r="Z1027" s="22"/>
      <c r="AA1027" s="21"/>
    </row>
    <row r="1028" spans="2:27" s="12" customFormat="1" ht="12.75">
      <c r="B1028" s="19"/>
      <c r="C1028" s="20"/>
      <c r="D1028" s="19"/>
      <c r="O1028" s="22"/>
      <c r="Z1028" s="22"/>
      <c r="AA1028" s="21"/>
    </row>
    <row r="1029" spans="2:27" s="12" customFormat="1" ht="12.75">
      <c r="B1029" s="19"/>
      <c r="C1029" s="20"/>
      <c r="D1029" s="19"/>
      <c r="O1029" s="22"/>
      <c r="Z1029" s="22"/>
      <c r="AA1029" s="21"/>
    </row>
    <row r="1030" spans="2:27" s="12" customFormat="1" ht="12.75">
      <c r="B1030" s="19"/>
      <c r="C1030" s="20"/>
      <c r="D1030" s="19"/>
      <c r="O1030" s="22"/>
      <c r="Z1030" s="22"/>
      <c r="AA1030" s="21"/>
    </row>
    <row r="1031" spans="2:27" s="12" customFormat="1" ht="12.75">
      <c r="B1031" s="19"/>
      <c r="C1031" s="20"/>
      <c r="D1031" s="19"/>
      <c r="O1031" s="22"/>
      <c r="Z1031" s="22"/>
      <c r="AA1031" s="21"/>
    </row>
    <row r="1032" spans="2:27" s="12" customFormat="1" ht="12.75">
      <c r="B1032" s="19"/>
      <c r="C1032" s="20"/>
      <c r="D1032" s="19"/>
      <c r="O1032" s="22"/>
      <c r="Z1032" s="22"/>
      <c r="AA1032" s="21"/>
    </row>
    <row r="1033" spans="2:27" s="12" customFormat="1" ht="12.75">
      <c r="B1033" s="19"/>
      <c r="C1033" s="20"/>
      <c r="D1033" s="19"/>
      <c r="O1033" s="22"/>
      <c r="Z1033" s="22"/>
      <c r="AA1033" s="21"/>
    </row>
    <row r="1034" spans="2:27" s="12" customFormat="1" ht="12.75">
      <c r="B1034" s="19"/>
      <c r="C1034" s="20"/>
      <c r="D1034" s="19"/>
      <c r="O1034" s="22"/>
      <c r="Z1034" s="22"/>
      <c r="AA1034" s="21"/>
    </row>
    <row r="1035" spans="2:27" s="12" customFormat="1" ht="12.75">
      <c r="B1035" s="19"/>
      <c r="C1035" s="20"/>
      <c r="D1035" s="19"/>
      <c r="O1035" s="22"/>
      <c r="Z1035" s="22"/>
      <c r="AA1035" s="21"/>
    </row>
    <row r="1036" spans="2:27" s="12" customFormat="1" ht="12.75">
      <c r="B1036" s="19"/>
      <c r="C1036" s="20"/>
      <c r="D1036" s="19"/>
      <c r="O1036" s="22"/>
      <c r="Z1036" s="22"/>
      <c r="AA1036" s="21"/>
    </row>
    <row r="1037" spans="2:27" s="12" customFormat="1" ht="12.75">
      <c r="B1037" s="19"/>
      <c r="C1037" s="20"/>
      <c r="D1037" s="19"/>
      <c r="O1037" s="22"/>
      <c r="Z1037" s="22"/>
      <c r="AA1037" s="21"/>
    </row>
    <row r="1038" spans="2:27" s="12" customFormat="1" ht="12.75">
      <c r="B1038" s="19"/>
      <c r="C1038" s="20"/>
      <c r="D1038" s="19"/>
      <c r="O1038" s="22"/>
      <c r="Z1038" s="22"/>
      <c r="AA1038" s="21"/>
    </row>
    <row r="1039" spans="2:27" s="12" customFormat="1" ht="12.75">
      <c r="B1039" s="19"/>
      <c r="C1039" s="20"/>
      <c r="D1039" s="19"/>
      <c r="O1039" s="22"/>
      <c r="Z1039" s="22"/>
      <c r="AA1039" s="21"/>
    </row>
    <row r="1040" spans="2:27" s="12" customFormat="1" ht="12.75">
      <c r="B1040" s="19"/>
      <c r="C1040" s="20"/>
      <c r="D1040" s="19"/>
      <c r="O1040" s="22"/>
      <c r="Z1040" s="22"/>
      <c r="AA1040" s="21"/>
    </row>
    <row r="1041" spans="2:27" s="12" customFormat="1" ht="12.75">
      <c r="B1041" s="19"/>
      <c r="C1041" s="20"/>
      <c r="D1041" s="19"/>
      <c r="O1041" s="22"/>
      <c r="Z1041" s="22"/>
      <c r="AA1041" s="21"/>
    </row>
    <row r="1042" spans="2:27" s="12" customFormat="1" ht="12.75">
      <c r="B1042" s="19"/>
      <c r="C1042" s="20"/>
      <c r="D1042" s="19"/>
      <c r="O1042" s="22"/>
      <c r="Z1042" s="22"/>
      <c r="AA1042" s="21"/>
    </row>
    <row r="1043" spans="2:27" s="12" customFormat="1" ht="12.75">
      <c r="B1043" s="19"/>
      <c r="C1043" s="20"/>
      <c r="D1043" s="19"/>
      <c r="O1043" s="22"/>
      <c r="Z1043" s="22"/>
      <c r="AA1043" s="21"/>
    </row>
    <row r="1044" spans="2:27" s="12" customFormat="1" ht="12.75">
      <c r="B1044" s="19"/>
      <c r="C1044" s="20"/>
      <c r="D1044" s="19"/>
      <c r="O1044" s="22"/>
      <c r="Z1044" s="22"/>
      <c r="AA1044" s="21"/>
    </row>
    <row r="1045" spans="2:27" s="12" customFormat="1" ht="12.75">
      <c r="B1045" s="19"/>
      <c r="C1045" s="20"/>
      <c r="D1045" s="19"/>
      <c r="O1045" s="22"/>
      <c r="Z1045" s="22"/>
      <c r="AA1045" s="21"/>
    </row>
    <row r="1046" spans="2:27" s="12" customFormat="1" ht="12.75">
      <c r="B1046" s="19"/>
      <c r="C1046" s="20"/>
      <c r="D1046" s="19"/>
      <c r="O1046" s="22"/>
      <c r="Z1046" s="22"/>
      <c r="AA1046" s="21"/>
    </row>
    <row r="1047" spans="2:27" s="12" customFormat="1" ht="12.75">
      <c r="B1047" s="19"/>
      <c r="C1047" s="20"/>
      <c r="D1047" s="19"/>
      <c r="O1047" s="22"/>
      <c r="Z1047" s="22"/>
      <c r="AA1047" s="21"/>
    </row>
    <row r="1048" spans="2:27" s="12" customFormat="1" ht="12.75">
      <c r="B1048" s="19"/>
      <c r="C1048" s="20"/>
      <c r="D1048" s="19"/>
      <c r="O1048" s="22"/>
      <c r="Z1048" s="22"/>
      <c r="AA1048" s="21"/>
    </row>
    <row r="1049" spans="2:27" s="12" customFormat="1" ht="12.75">
      <c r="B1049" s="19"/>
      <c r="C1049" s="20"/>
      <c r="D1049" s="19"/>
      <c r="O1049" s="22"/>
      <c r="Z1049" s="22"/>
      <c r="AA1049" s="21"/>
    </row>
    <row r="1050" spans="2:27" s="12" customFormat="1" ht="12.75">
      <c r="B1050" s="19"/>
      <c r="C1050" s="20"/>
      <c r="D1050" s="19"/>
      <c r="O1050" s="22"/>
      <c r="Z1050" s="22"/>
      <c r="AA1050" s="21"/>
    </row>
    <row r="1051" spans="2:27" s="12" customFormat="1" ht="12.75">
      <c r="B1051" s="19"/>
      <c r="C1051" s="20"/>
      <c r="D1051" s="19"/>
      <c r="O1051" s="22"/>
      <c r="Z1051" s="22"/>
      <c r="AA1051" s="21"/>
    </row>
    <row r="1052" spans="2:27" s="12" customFormat="1" ht="12.75">
      <c r="B1052" s="19"/>
      <c r="C1052" s="20"/>
      <c r="D1052" s="19"/>
      <c r="O1052" s="22"/>
      <c r="Z1052" s="22"/>
      <c r="AA1052" s="21"/>
    </row>
    <row r="1053" spans="2:27" s="12" customFormat="1" ht="12.75">
      <c r="B1053" s="19"/>
      <c r="C1053" s="20"/>
      <c r="D1053" s="19"/>
      <c r="O1053" s="22"/>
      <c r="Z1053" s="22"/>
      <c r="AA1053" s="21"/>
    </row>
    <row r="1054" spans="2:27" s="12" customFormat="1" ht="12.75">
      <c r="B1054" s="19"/>
      <c r="C1054" s="20"/>
      <c r="D1054" s="19"/>
      <c r="O1054" s="22"/>
      <c r="Z1054" s="22"/>
      <c r="AA1054" s="21"/>
    </row>
    <row r="1055" spans="2:27" s="12" customFormat="1" ht="12.75">
      <c r="B1055" s="19"/>
      <c r="C1055" s="20"/>
      <c r="D1055" s="19"/>
      <c r="O1055" s="22"/>
      <c r="Z1055" s="22"/>
      <c r="AA1055" s="21"/>
    </row>
    <row r="1056" spans="2:27" s="12" customFormat="1" ht="12.75">
      <c r="B1056" s="19"/>
      <c r="C1056" s="20"/>
      <c r="D1056" s="19"/>
      <c r="O1056" s="22"/>
      <c r="Z1056" s="22"/>
      <c r="AA1056" s="21"/>
    </row>
    <row r="1057" spans="2:27" s="12" customFormat="1" ht="12.75">
      <c r="B1057" s="19"/>
      <c r="C1057" s="20"/>
      <c r="D1057" s="19"/>
      <c r="O1057" s="22"/>
      <c r="Z1057" s="22"/>
      <c r="AA1057" s="21"/>
    </row>
    <row r="1058" spans="2:27" s="12" customFormat="1" ht="12.75">
      <c r="B1058" s="19"/>
      <c r="C1058" s="20"/>
      <c r="D1058" s="19"/>
      <c r="O1058" s="22"/>
      <c r="Z1058" s="22"/>
      <c r="AA1058" s="21"/>
    </row>
    <row r="1059" spans="2:27" s="12" customFormat="1" ht="12.75">
      <c r="B1059" s="19"/>
      <c r="C1059" s="20"/>
      <c r="D1059" s="19"/>
      <c r="O1059" s="22"/>
      <c r="Z1059" s="22"/>
      <c r="AA1059" s="21"/>
    </row>
    <row r="1060" spans="2:27" s="12" customFormat="1" ht="12.75">
      <c r="B1060" s="19"/>
      <c r="C1060" s="20"/>
      <c r="D1060" s="19"/>
      <c r="O1060" s="22"/>
      <c r="Z1060" s="22"/>
      <c r="AA1060" s="21"/>
    </row>
    <row r="1061" spans="2:27" s="12" customFormat="1" ht="12.75">
      <c r="B1061" s="19"/>
      <c r="C1061" s="20"/>
      <c r="D1061" s="19"/>
      <c r="O1061" s="22"/>
      <c r="Z1061" s="22"/>
      <c r="AA1061" s="21"/>
    </row>
    <row r="1062" spans="2:27" s="12" customFormat="1" ht="12.75">
      <c r="B1062" s="19"/>
      <c r="C1062" s="20"/>
      <c r="D1062" s="19"/>
      <c r="O1062" s="22"/>
      <c r="Z1062" s="22"/>
      <c r="AA1062" s="21"/>
    </row>
    <row r="1063" spans="2:27" s="12" customFormat="1" ht="12.75">
      <c r="B1063" s="19"/>
      <c r="C1063" s="20"/>
      <c r="D1063" s="19"/>
      <c r="O1063" s="22"/>
      <c r="Z1063" s="22"/>
      <c r="AA1063" s="21"/>
    </row>
    <row r="1064" spans="2:27" s="12" customFormat="1" ht="12.75">
      <c r="B1064" s="19"/>
      <c r="C1064" s="20"/>
      <c r="D1064" s="19"/>
      <c r="O1064" s="22"/>
      <c r="Z1064" s="22"/>
      <c r="AA1064" s="21"/>
    </row>
    <row r="1065" spans="2:27" s="12" customFormat="1" ht="12.75">
      <c r="B1065" s="19"/>
      <c r="C1065" s="20"/>
      <c r="D1065" s="19"/>
      <c r="O1065" s="22"/>
      <c r="Z1065" s="22"/>
      <c r="AA1065" s="21"/>
    </row>
    <row r="1066" spans="2:27" s="12" customFormat="1" ht="12.75">
      <c r="B1066" s="19"/>
      <c r="C1066" s="20"/>
      <c r="D1066" s="19"/>
      <c r="O1066" s="22"/>
      <c r="Z1066" s="22"/>
      <c r="AA1066" s="21"/>
    </row>
    <row r="1067" spans="2:27" s="12" customFormat="1" ht="12.75">
      <c r="B1067" s="19"/>
      <c r="C1067" s="20"/>
      <c r="D1067" s="19"/>
      <c r="O1067" s="22"/>
      <c r="Z1067" s="22"/>
      <c r="AA1067" s="21"/>
    </row>
    <row r="1068" spans="2:27" s="12" customFormat="1" ht="12.75">
      <c r="B1068" s="19"/>
      <c r="C1068" s="20"/>
      <c r="D1068" s="19"/>
      <c r="O1068" s="22"/>
      <c r="Z1068" s="22"/>
      <c r="AA1068" s="21"/>
    </row>
    <row r="1069" spans="2:27" s="12" customFormat="1" ht="12.75">
      <c r="B1069" s="19"/>
      <c r="C1069" s="20"/>
      <c r="D1069" s="19"/>
      <c r="O1069" s="22"/>
      <c r="Z1069" s="22"/>
      <c r="AA1069" s="21"/>
    </row>
    <row r="1070" spans="2:27" s="12" customFormat="1" ht="12.75">
      <c r="B1070" s="19"/>
      <c r="C1070" s="20"/>
      <c r="D1070" s="19"/>
      <c r="O1070" s="22"/>
      <c r="Z1070" s="22"/>
      <c r="AA1070" s="21"/>
    </row>
    <row r="1071" spans="2:27" s="12" customFormat="1" ht="12.75">
      <c r="B1071" s="19"/>
      <c r="C1071" s="20"/>
      <c r="D1071" s="19"/>
      <c r="O1071" s="22"/>
      <c r="Z1071" s="22"/>
      <c r="AA1071" s="21"/>
    </row>
    <row r="1072" spans="2:27" s="12" customFormat="1" ht="12.75">
      <c r="B1072" s="19"/>
      <c r="C1072" s="20"/>
      <c r="D1072" s="19"/>
      <c r="O1072" s="22"/>
      <c r="Z1072" s="22"/>
      <c r="AA1072" s="21"/>
    </row>
    <row r="1073" spans="2:27" s="12" customFormat="1" ht="12.75">
      <c r="B1073" s="19"/>
      <c r="C1073" s="20"/>
      <c r="D1073" s="19"/>
      <c r="O1073" s="22"/>
      <c r="Z1073" s="22"/>
      <c r="AA1073" s="21"/>
    </row>
    <row r="1074" spans="2:27" s="12" customFormat="1" ht="12.75">
      <c r="B1074" s="19"/>
      <c r="C1074" s="20"/>
      <c r="D1074" s="19"/>
      <c r="O1074" s="22"/>
      <c r="Z1074" s="22"/>
      <c r="AA1074" s="21"/>
    </row>
    <row r="1075" spans="2:27" s="12" customFormat="1" ht="12.75">
      <c r="B1075" s="19"/>
      <c r="C1075" s="20"/>
      <c r="D1075" s="19"/>
      <c r="O1075" s="22"/>
      <c r="Z1075" s="22"/>
      <c r="AA1075" s="21"/>
    </row>
    <row r="1076" spans="2:27" s="12" customFormat="1" ht="12.75">
      <c r="B1076" s="19"/>
      <c r="C1076" s="20"/>
      <c r="D1076" s="19"/>
      <c r="O1076" s="22"/>
      <c r="Z1076" s="22"/>
      <c r="AA1076" s="21"/>
    </row>
    <row r="1077" spans="2:27" s="12" customFormat="1" ht="12.75">
      <c r="B1077" s="19"/>
      <c r="C1077" s="20"/>
      <c r="D1077" s="19"/>
      <c r="O1077" s="22"/>
      <c r="Z1077" s="22"/>
      <c r="AA1077" s="21"/>
    </row>
    <row r="1078" spans="2:27" s="12" customFormat="1" ht="12.75">
      <c r="B1078" s="19"/>
      <c r="C1078" s="20"/>
      <c r="D1078" s="19"/>
      <c r="O1078" s="22"/>
      <c r="Z1078" s="22"/>
      <c r="AA1078" s="21"/>
    </row>
    <row r="1079" spans="2:27" s="12" customFormat="1" ht="12.75">
      <c r="B1079" s="19"/>
      <c r="C1079" s="20"/>
      <c r="D1079" s="19"/>
      <c r="O1079" s="22"/>
      <c r="Z1079" s="22"/>
      <c r="AA1079" s="21"/>
    </row>
    <row r="1080" spans="2:27" s="12" customFormat="1" ht="12.75">
      <c r="B1080" s="19"/>
      <c r="C1080" s="20"/>
      <c r="D1080" s="19"/>
      <c r="O1080" s="22"/>
      <c r="Z1080" s="22"/>
      <c r="AA1080" s="21"/>
    </row>
    <row r="1081" spans="2:27" s="12" customFormat="1" ht="12.75">
      <c r="B1081" s="19"/>
      <c r="C1081" s="20"/>
      <c r="D1081" s="19"/>
      <c r="O1081" s="22"/>
      <c r="Z1081" s="22"/>
      <c r="AA1081" s="21"/>
    </row>
    <row r="1082" spans="2:27" s="12" customFormat="1" ht="12.75">
      <c r="B1082" s="19"/>
      <c r="C1082" s="20"/>
      <c r="D1082" s="19"/>
      <c r="O1082" s="22"/>
      <c r="Z1082" s="22"/>
      <c r="AA1082" s="21"/>
    </row>
    <row r="1083" spans="2:27" s="12" customFormat="1" ht="12.75">
      <c r="B1083" s="19"/>
      <c r="C1083" s="20"/>
      <c r="D1083" s="19"/>
      <c r="O1083" s="22"/>
      <c r="Z1083" s="22"/>
      <c r="AA1083" s="21"/>
    </row>
    <row r="1084" spans="2:27" s="12" customFormat="1" ht="12.75">
      <c r="B1084" s="19"/>
      <c r="C1084" s="20"/>
      <c r="D1084" s="19"/>
      <c r="O1084" s="22"/>
      <c r="Z1084" s="22"/>
      <c r="AA1084" s="21"/>
    </row>
    <row r="1085" spans="2:27" s="12" customFormat="1" ht="12.75">
      <c r="B1085" s="19"/>
      <c r="C1085" s="20"/>
      <c r="D1085" s="19"/>
      <c r="O1085" s="22"/>
      <c r="Z1085" s="22"/>
      <c r="AA1085" s="21"/>
    </row>
    <row r="1086" spans="2:27" s="12" customFormat="1" ht="12.75">
      <c r="B1086" s="19"/>
      <c r="C1086" s="20"/>
      <c r="D1086" s="19"/>
      <c r="O1086" s="22"/>
      <c r="Z1086" s="22"/>
      <c r="AA1086" s="21"/>
    </row>
    <row r="1087" spans="2:27" s="12" customFormat="1" ht="12.75">
      <c r="B1087" s="19"/>
      <c r="C1087" s="20"/>
      <c r="D1087" s="19"/>
      <c r="O1087" s="22"/>
      <c r="Z1087" s="22"/>
      <c r="AA1087" s="21"/>
    </row>
    <row r="1088" spans="2:27" s="12" customFormat="1" ht="12.75">
      <c r="B1088" s="19"/>
      <c r="C1088" s="20"/>
      <c r="D1088" s="19"/>
      <c r="O1088" s="22"/>
      <c r="Z1088" s="22"/>
      <c r="AA1088" s="21"/>
    </row>
    <row r="1089" spans="2:27" s="12" customFormat="1" ht="12.75">
      <c r="B1089" s="19"/>
      <c r="C1089" s="20"/>
      <c r="D1089" s="19"/>
      <c r="O1089" s="22"/>
      <c r="Z1089" s="22"/>
      <c r="AA1089" s="21"/>
    </row>
    <row r="1090" spans="2:27" s="12" customFormat="1" ht="12.75">
      <c r="B1090" s="19"/>
      <c r="C1090" s="20"/>
      <c r="D1090" s="19"/>
      <c r="O1090" s="22"/>
      <c r="Z1090" s="22"/>
      <c r="AA1090" s="21"/>
    </row>
    <row r="1091" spans="2:27" s="12" customFormat="1" ht="12.75">
      <c r="B1091" s="19"/>
      <c r="C1091" s="20"/>
      <c r="D1091" s="19"/>
      <c r="O1091" s="22"/>
      <c r="Z1091" s="22"/>
      <c r="AA1091" s="21"/>
    </row>
    <row r="1092" spans="2:27" s="12" customFormat="1" ht="12.75">
      <c r="B1092" s="19"/>
      <c r="C1092" s="20"/>
      <c r="D1092" s="19"/>
      <c r="O1092" s="22"/>
      <c r="Z1092" s="22"/>
      <c r="AA1092" s="21"/>
    </row>
    <row r="1093" spans="2:27" s="12" customFormat="1" ht="12.75">
      <c r="B1093" s="19"/>
      <c r="C1093" s="20"/>
      <c r="D1093" s="19"/>
      <c r="O1093" s="22"/>
      <c r="Z1093" s="22"/>
      <c r="AA1093" s="21"/>
    </row>
    <row r="1094" spans="2:27" s="12" customFormat="1" ht="12.75">
      <c r="B1094" s="19"/>
      <c r="C1094" s="20"/>
      <c r="D1094" s="19"/>
      <c r="O1094" s="22"/>
      <c r="Z1094" s="22"/>
      <c r="AA1094" s="21"/>
    </row>
    <row r="1095" spans="2:27" s="12" customFormat="1" ht="12.75">
      <c r="B1095" s="19"/>
      <c r="C1095" s="20"/>
      <c r="D1095" s="19"/>
      <c r="O1095" s="22"/>
      <c r="Z1095" s="22"/>
      <c r="AA1095" s="21"/>
    </row>
    <row r="1096" spans="2:27" s="12" customFormat="1" ht="12.75">
      <c r="B1096" s="19"/>
      <c r="C1096" s="20"/>
      <c r="D1096" s="19"/>
      <c r="O1096" s="22"/>
      <c r="Z1096" s="22"/>
      <c r="AA1096" s="21"/>
    </row>
    <row r="1097" spans="2:27" s="12" customFormat="1" ht="12.75">
      <c r="B1097" s="19"/>
      <c r="C1097" s="20"/>
      <c r="D1097" s="19"/>
      <c r="O1097" s="22"/>
      <c r="Z1097" s="22"/>
      <c r="AA1097" s="21"/>
    </row>
    <row r="1098" spans="2:27" s="12" customFormat="1" ht="12.75">
      <c r="B1098" s="19"/>
      <c r="C1098" s="20"/>
      <c r="D1098" s="19"/>
      <c r="O1098" s="22"/>
      <c r="Z1098" s="22"/>
      <c r="AA1098" s="21"/>
    </row>
    <row r="1099" spans="2:27" s="12" customFormat="1" ht="12.75">
      <c r="B1099" s="19"/>
      <c r="C1099" s="20"/>
      <c r="D1099" s="19"/>
      <c r="O1099" s="22"/>
      <c r="Z1099" s="22"/>
      <c r="AA1099" s="21"/>
    </row>
    <row r="1100" spans="2:27" s="12" customFormat="1" ht="12.75">
      <c r="B1100" s="19"/>
      <c r="C1100" s="20"/>
      <c r="D1100" s="19"/>
      <c r="O1100" s="22"/>
      <c r="Z1100" s="22"/>
      <c r="AA1100" s="21"/>
    </row>
    <row r="1101" spans="2:27" s="12" customFormat="1" ht="12.75">
      <c r="B1101" s="19"/>
      <c r="C1101" s="20"/>
      <c r="D1101" s="19"/>
      <c r="O1101" s="22"/>
      <c r="Z1101" s="22"/>
      <c r="AA1101" s="21"/>
    </row>
    <row r="1102" spans="2:27" s="12" customFormat="1" ht="12.75">
      <c r="B1102" s="19"/>
      <c r="C1102" s="20"/>
      <c r="D1102" s="19"/>
      <c r="O1102" s="22"/>
      <c r="Z1102" s="22"/>
      <c r="AA1102" s="21"/>
    </row>
    <row r="1103" spans="2:27" s="12" customFormat="1" ht="12.75">
      <c r="B1103" s="19"/>
      <c r="C1103" s="20"/>
      <c r="D1103" s="19"/>
      <c r="O1103" s="22"/>
      <c r="Z1103" s="22"/>
      <c r="AA1103" s="21"/>
    </row>
    <row r="1104" spans="2:27" s="12" customFormat="1" ht="12.75">
      <c r="B1104" s="19"/>
      <c r="C1104" s="20"/>
      <c r="D1104" s="19"/>
      <c r="O1104" s="22"/>
      <c r="Z1104" s="22"/>
      <c r="AA1104" s="21"/>
    </row>
    <row r="1105" spans="2:27" s="12" customFormat="1" ht="12.75">
      <c r="B1105" s="19"/>
      <c r="C1105" s="20"/>
      <c r="D1105" s="19"/>
      <c r="O1105" s="22"/>
      <c r="Z1105" s="22"/>
      <c r="AA1105" s="21"/>
    </row>
    <row r="1106" spans="2:27" s="12" customFormat="1" ht="12.75">
      <c r="B1106" s="19"/>
      <c r="C1106" s="20"/>
      <c r="D1106" s="19"/>
      <c r="O1106" s="22"/>
      <c r="Z1106" s="22"/>
      <c r="AA1106" s="21"/>
    </row>
    <row r="1107" spans="2:27" s="12" customFormat="1" ht="12.75">
      <c r="B1107" s="19"/>
      <c r="C1107" s="20"/>
      <c r="D1107" s="19"/>
      <c r="O1107" s="22"/>
      <c r="Z1107" s="22"/>
      <c r="AA1107" s="21"/>
    </row>
    <row r="1108" spans="2:27" s="12" customFormat="1" ht="12.75">
      <c r="B1108" s="19"/>
      <c r="C1108" s="20"/>
      <c r="D1108" s="19"/>
      <c r="O1108" s="22"/>
      <c r="Z1108" s="22"/>
      <c r="AA1108" s="21"/>
    </row>
    <row r="1109" spans="2:27" s="12" customFormat="1" ht="12.75">
      <c r="B1109" s="19"/>
      <c r="C1109" s="20"/>
      <c r="D1109" s="19"/>
      <c r="O1109" s="22"/>
      <c r="Z1109" s="22"/>
      <c r="AA1109" s="21"/>
    </row>
    <row r="1110" spans="2:27" s="12" customFormat="1" ht="12.75">
      <c r="B1110" s="19"/>
      <c r="C1110" s="20"/>
      <c r="D1110" s="19"/>
      <c r="O1110" s="22"/>
      <c r="Z1110" s="22"/>
      <c r="AA1110" s="21"/>
    </row>
    <row r="1111" spans="2:27" s="12" customFormat="1" ht="12.75">
      <c r="B1111" s="19"/>
      <c r="C1111" s="20"/>
      <c r="D1111" s="19"/>
      <c r="O1111" s="22"/>
      <c r="Z1111" s="22"/>
      <c r="AA1111" s="21"/>
    </row>
    <row r="1112" spans="2:27" s="12" customFormat="1" ht="12.75">
      <c r="B1112" s="19"/>
      <c r="C1112" s="20"/>
      <c r="D1112" s="19"/>
      <c r="O1112" s="22"/>
      <c r="Z1112" s="22"/>
      <c r="AA1112" s="21"/>
    </row>
    <row r="1113" spans="2:27" s="12" customFormat="1" ht="12.75">
      <c r="B1113" s="19"/>
      <c r="C1113" s="20"/>
      <c r="D1113" s="19"/>
      <c r="O1113" s="22"/>
      <c r="Z1113" s="22"/>
      <c r="AA1113" s="21"/>
    </row>
    <row r="1114" spans="2:27" s="12" customFormat="1" ht="12.75">
      <c r="B1114" s="19"/>
      <c r="C1114" s="20"/>
      <c r="D1114" s="19"/>
      <c r="O1114" s="22"/>
      <c r="Z1114" s="22"/>
      <c r="AA1114" s="21"/>
    </row>
    <row r="1115" spans="2:27" s="12" customFormat="1" ht="12.75">
      <c r="B1115" s="19"/>
      <c r="C1115" s="20"/>
      <c r="D1115" s="19"/>
      <c r="O1115" s="22"/>
      <c r="Z1115" s="22"/>
      <c r="AA1115" s="21"/>
    </row>
    <row r="1116" spans="2:27" s="12" customFormat="1" ht="12.75">
      <c r="B1116" s="19"/>
      <c r="C1116" s="20"/>
      <c r="D1116" s="19"/>
      <c r="O1116" s="22"/>
      <c r="Z1116" s="22"/>
      <c r="AA1116" s="21"/>
    </row>
    <row r="1117" spans="2:27" s="12" customFormat="1" ht="12.75">
      <c r="B1117" s="19"/>
      <c r="C1117" s="20"/>
      <c r="D1117" s="19"/>
      <c r="O1117" s="22"/>
      <c r="Z1117" s="22"/>
      <c r="AA1117" s="21"/>
    </row>
    <row r="1118" spans="2:27" s="12" customFormat="1" ht="12.75">
      <c r="B1118" s="19"/>
      <c r="C1118" s="20"/>
      <c r="D1118" s="19"/>
      <c r="O1118" s="22"/>
      <c r="Z1118" s="22"/>
      <c r="AA1118" s="21"/>
    </row>
    <row r="1119" spans="2:27" s="12" customFormat="1" ht="12.75">
      <c r="B1119" s="19"/>
      <c r="C1119" s="20"/>
      <c r="D1119" s="19"/>
      <c r="O1119" s="22"/>
      <c r="Z1119" s="22"/>
      <c r="AA1119" s="21"/>
    </row>
    <row r="1120" spans="2:27" s="12" customFormat="1" ht="12.75">
      <c r="B1120" s="19"/>
      <c r="C1120" s="20"/>
      <c r="D1120" s="19"/>
      <c r="O1120" s="22"/>
      <c r="Z1120" s="22"/>
      <c r="AA1120" s="21"/>
    </row>
    <row r="1121" spans="2:27" s="12" customFormat="1" ht="12.75">
      <c r="B1121" s="19"/>
      <c r="C1121" s="20"/>
      <c r="D1121" s="19"/>
      <c r="O1121" s="22"/>
      <c r="Z1121" s="22"/>
      <c r="AA1121" s="21"/>
    </row>
    <row r="1122" spans="2:27" s="12" customFormat="1" ht="12.75">
      <c r="B1122" s="19"/>
      <c r="C1122" s="20"/>
      <c r="D1122" s="19"/>
      <c r="O1122" s="22"/>
      <c r="Z1122" s="22"/>
      <c r="AA1122" s="21"/>
    </row>
    <row r="1123" spans="2:27" s="12" customFormat="1" ht="12.75">
      <c r="B1123" s="19"/>
      <c r="C1123" s="20"/>
      <c r="D1123" s="19"/>
      <c r="O1123" s="22"/>
      <c r="Z1123" s="22"/>
      <c r="AA1123" s="21"/>
    </row>
    <row r="1124" spans="2:27" s="12" customFormat="1" ht="12.75">
      <c r="B1124" s="19"/>
      <c r="C1124" s="20"/>
      <c r="D1124" s="19"/>
      <c r="O1124" s="22"/>
      <c r="Z1124" s="22"/>
      <c r="AA1124" s="21"/>
    </row>
    <row r="1125" spans="2:27" s="12" customFormat="1" ht="12.75">
      <c r="B1125" s="19"/>
      <c r="C1125" s="20"/>
      <c r="D1125" s="19"/>
      <c r="O1125" s="22"/>
      <c r="Z1125" s="22"/>
      <c r="AA1125" s="21"/>
    </row>
    <row r="1126" spans="2:27" s="12" customFormat="1" ht="12.75">
      <c r="B1126" s="19"/>
      <c r="C1126" s="20"/>
      <c r="D1126" s="19"/>
      <c r="O1126" s="22"/>
      <c r="Z1126" s="22"/>
      <c r="AA1126" s="21"/>
    </row>
    <row r="1127" spans="2:27" s="12" customFormat="1" ht="12.75">
      <c r="B1127" s="19"/>
      <c r="C1127" s="20"/>
      <c r="D1127" s="19"/>
      <c r="O1127" s="22"/>
      <c r="Z1127" s="22"/>
      <c r="AA1127" s="21"/>
    </row>
    <row r="1128" spans="2:27" s="12" customFormat="1" ht="12.75">
      <c r="B1128" s="19"/>
      <c r="C1128" s="20"/>
      <c r="D1128" s="19"/>
      <c r="O1128" s="22"/>
      <c r="Z1128" s="22"/>
      <c r="AA1128" s="21"/>
    </row>
    <row r="1129" spans="2:27" s="12" customFormat="1" ht="12.75">
      <c r="B1129" s="19"/>
      <c r="C1129" s="20"/>
      <c r="D1129" s="19"/>
      <c r="O1129" s="22"/>
      <c r="Z1129" s="22"/>
      <c r="AA1129" s="21"/>
    </row>
    <row r="1130" spans="2:27" s="12" customFormat="1" ht="12.75">
      <c r="B1130" s="19"/>
      <c r="C1130" s="20"/>
      <c r="D1130" s="19"/>
      <c r="O1130" s="22"/>
      <c r="Z1130" s="22"/>
      <c r="AA1130" s="21"/>
    </row>
    <row r="1131" spans="2:27" s="12" customFormat="1" ht="12.75">
      <c r="B1131" s="19"/>
      <c r="C1131" s="20"/>
      <c r="D1131" s="19"/>
      <c r="O1131" s="22"/>
      <c r="Z1131" s="22"/>
      <c r="AA1131" s="21"/>
    </row>
    <row r="1132" spans="2:27" s="12" customFormat="1" ht="12.75">
      <c r="B1132" s="19"/>
      <c r="C1132" s="20"/>
      <c r="D1132" s="19"/>
      <c r="O1132" s="22"/>
      <c r="Z1132" s="22"/>
      <c r="AA1132" s="21"/>
    </row>
    <row r="1133" spans="2:27" s="12" customFormat="1" ht="12.75">
      <c r="B1133" s="19"/>
      <c r="C1133" s="20"/>
      <c r="D1133" s="19"/>
      <c r="O1133" s="22"/>
      <c r="Z1133" s="22"/>
      <c r="AA1133" s="21"/>
    </row>
    <row r="1134" spans="2:27" s="12" customFormat="1" ht="12.75">
      <c r="B1134" s="19"/>
      <c r="C1134" s="20"/>
      <c r="D1134" s="19"/>
      <c r="O1134" s="22"/>
      <c r="Z1134" s="22"/>
      <c r="AA1134" s="21"/>
    </row>
    <row r="1135" spans="2:27" s="12" customFormat="1" ht="12.75">
      <c r="B1135" s="19"/>
      <c r="C1135" s="20"/>
      <c r="D1135" s="19"/>
      <c r="O1135" s="22"/>
      <c r="Z1135" s="22"/>
      <c r="AA1135" s="21"/>
    </row>
    <row r="1136" spans="2:27" s="12" customFormat="1" ht="12.75">
      <c r="B1136" s="19"/>
      <c r="C1136" s="20"/>
      <c r="D1136" s="19"/>
      <c r="O1136" s="22"/>
      <c r="Z1136" s="22"/>
      <c r="AA1136" s="21"/>
    </row>
    <row r="1137" spans="2:27" s="12" customFormat="1" ht="12.75">
      <c r="B1137" s="19"/>
      <c r="C1137" s="20"/>
      <c r="D1137" s="19"/>
      <c r="O1137" s="22"/>
      <c r="Z1137" s="22"/>
      <c r="AA1137" s="21"/>
    </row>
    <row r="1138" spans="2:27" s="12" customFormat="1" ht="12.75">
      <c r="B1138" s="19"/>
      <c r="C1138" s="20"/>
      <c r="D1138" s="19"/>
      <c r="O1138" s="22"/>
      <c r="Z1138" s="22"/>
      <c r="AA1138" s="21"/>
    </row>
    <row r="1139" spans="2:27" s="12" customFormat="1" ht="12.75">
      <c r="B1139" s="19"/>
      <c r="C1139" s="20"/>
      <c r="D1139" s="19"/>
      <c r="O1139" s="22"/>
      <c r="Z1139" s="22"/>
      <c r="AA1139" s="21"/>
    </row>
    <row r="1140" spans="2:27" s="12" customFormat="1" ht="12.75">
      <c r="B1140" s="19"/>
      <c r="C1140" s="20"/>
      <c r="D1140" s="19"/>
      <c r="O1140" s="22"/>
      <c r="Z1140" s="22"/>
      <c r="AA1140" s="21"/>
    </row>
    <row r="1141" spans="2:27" s="12" customFormat="1" ht="12.75">
      <c r="B1141" s="19"/>
      <c r="C1141" s="20"/>
      <c r="D1141" s="19"/>
      <c r="O1141" s="22"/>
      <c r="Z1141" s="22"/>
      <c r="AA1141" s="21"/>
    </row>
    <row r="1142" spans="2:27" s="12" customFormat="1" ht="12.75">
      <c r="B1142" s="19"/>
      <c r="C1142" s="20"/>
      <c r="D1142" s="19"/>
      <c r="O1142" s="22"/>
      <c r="Z1142" s="22"/>
      <c r="AA1142" s="21"/>
    </row>
    <row r="1143" spans="2:27" s="12" customFormat="1" ht="12.75">
      <c r="B1143" s="19"/>
      <c r="C1143" s="20"/>
      <c r="D1143" s="19"/>
      <c r="O1143" s="22"/>
      <c r="Z1143" s="22"/>
      <c r="AA1143" s="21"/>
    </row>
    <row r="1144" spans="2:27" s="12" customFormat="1" ht="12.75">
      <c r="B1144" s="19"/>
      <c r="C1144" s="20"/>
      <c r="D1144" s="19"/>
      <c r="O1144" s="22"/>
      <c r="Z1144" s="22"/>
      <c r="AA1144" s="21"/>
    </row>
    <row r="1145" spans="2:27" s="12" customFormat="1" ht="12.75">
      <c r="B1145" s="19"/>
      <c r="C1145" s="20"/>
      <c r="D1145" s="19"/>
      <c r="O1145" s="22"/>
      <c r="Z1145" s="22"/>
      <c r="AA1145" s="21"/>
    </row>
    <row r="1146" spans="2:27" s="12" customFormat="1" ht="12.75">
      <c r="B1146" s="19"/>
      <c r="C1146" s="20"/>
      <c r="D1146" s="19"/>
      <c r="O1146" s="22"/>
      <c r="Z1146" s="22"/>
      <c r="AA1146" s="21"/>
    </row>
    <row r="1147" spans="2:27" s="12" customFormat="1" ht="12.75">
      <c r="B1147" s="19"/>
      <c r="C1147" s="20"/>
      <c r="D1147" s="19"/>
      <c r="O1147" s="22"/>
      <c r="Z1147" s="22"/>
      <c r="AA1147" s="21"/>
    </row>
    <row r="1148" spans="2:27" s="12" customFormat="1" ht="12.75">
      <c r="B1148" s="19"/>
      <c r="C1148" s="20"/>
      <c r="D1148" s="19"/>
      <c r="O1148" s="22"/>
      <c r="Z1148" s="22"/>
      <c r="AA1148" s="21"/>
    </row>
    <row r="1149" spans="2:27" s="12" customFormat="1" ht="12.75">
      <c r="B1149" s="19"/>
      <c r="C1149" s="20"/>
      <c r="D1149" s="19"/>
      <c r="O1149" s="22"/>
      <c r="Z1149" s="22"/>
      <c r="AA1149" s="21"/>
    </row>
    <row r="1150" spans="2:27" s="12" customFormat="1" ht="12.75">
      <c r="B1150" s="19"/>
      <c r="C1150" s="20"/>
      <c r="D1150" s="19"/>
      <c r="O1150" s="22"/>
      <c r="Z1150" s="22"/>
      <c r="AA1150" s="21"/>
    </row>
    <row r="1151" spans="2:27" s="12" customFormat="1" ht="12.75">
      <c r="B1151" s="19"/>
      <c r="C1151" s="20"/>
      <c r="D1151" s="19"/>
      <c r="O1151" s="22"/>
      <c r="Z1151" s="22"/>
      <c r="AA1151" s="21"/>
    </row>
    <row r="1152" spans="2:27" s="12" customFormat="1" ht="12.75">
      <c r="B1152" s="19"/>
      <c r="C1152" s="20"/>
      <c r="D1152" s="19"/>
      <c r="O1152" s="22"/>
      <c r="Z1152" s="22"/>
      <c r="AA1152" s="21"/>
    </row>
    <row r="1153" spans="2:27" s="12" customFormat="1" ht="12.75">
      <c r="B1153" s="19"/>
      <c r="C1153" s="20"/>
      <c r="D1153" s="19"/>
      <c r="O1153" s="22"/>
      <c r="Z1153" s="22"/>
      <c r="AA1153" s="21"/>
    </row>
    <row r="1154" spans="2:27" s="12" customFormat="1" ht="12.75">
      <c r="B1154" s="19"/>
      <c r="C1154" s="20"/>
      <c r="D1154" s="19"/>
      <c r="O1154" s="22"/>
      <c r="Z1154" s="22"/>
      <c r="AA1154" s="21"/>
    </row>
    <row r="1155" spans="2:27" s="12" customFormat="1" ht="12.75">
      <c r="B1155" s="19"/>
      <c r="C1155" s="20"/>
      <c r="D1155" s="19"/>
      <c r="O1155" s="22"/>
      <c r="Z1155" s="22"/>
      <c r="AA1155" s="21"/>
    </row>
    <row r="1156" spans="2:27" s="12" customFormat="1" ht="12.75">
      <c r="B1156" s="19"/>
      <c r="C1156" s="20"/>
      <c r="D1156" s="19"/>
      <c r="O1156" s="22"/>
      <c r="Z1156" s="22"/>
      <c r="AA1156" s="21"/>
    </row>
    <row r="1157" spans="2:27" s="12" customFormat="1" ht="12.75">
      <c r="B1157" s="19"/>
      <c r="C1157" s="20"/>
      <c r="D1157" s="19"/>
      <c r="O1157" s="22"/>
      <c r="Z1157" s="22"/>
      <c r="AA1157" s="21"/>
    </row>
    <row r="1158" spans="2:27" s="12" customFormat="1" ht="12.75">
      <c r="B1158" s="19"/>
      <c r="C1158" s="20"/>
      <c r="D1158" s="19"/>
      <c r="O1158" s="22"/>
      <c r="Z1158" s="22"/>
      <c r="AA1158" s="21"/>
    </row>
    <row r="1159" spans="2:27" s="12" customFormat="1" ht="12.75">
      <c r="B1159" s="19"/>
      <c r="C1159" s="20"/>
      <c r="D1159" s="19"/>
      <c r="O1159" s="22"/>
      <c r="Z1159" s="22"/>
      <c r="AA1159" s="21"/>
    </row>
    <row r="1160" spans="2:27" s="12" customFormat="1" ht="12.75">
      <c r="B1160" s="19"/>
      <c r="C1160" s="20"/>
      <c r="D1160" s="19"/>
      <c r="O1160" s="22"/>
      <c r="Z1160" s="22"/>
      <c r="AA1160" s="21"/>
    </row>
    <row r="1161" spans="2:27" s="12" customFormat="1" ht="12.75">
      <c r="B1161" s="19"/>
      <c r="C1161" s="20"/>
      <c r="D1161" s="19"/>
      <c r="O1161" s="22"/>
      <c r="Z1161" s="22"/>
      <c r="AA1161" s="21"/>
    </row>
    <row r="1162" spans="2:27" s="12" customFormat="1" ht="12.75">
      <c r="B1162" s="19"/>
      <c r="C1162" s="20"/>
      <c r="D1162" s="19"/>
      <c r="O1162" s="22"/>
      <c r="Z1162" s="22"/>
      <c r="AA1162" s="21"/>
    </row>
    <row r="1163" spans="2:27" s="12" customFormat="1" ht="12.75">
      <c r="B1163" s="19"/>
      <c r="C1163" s="20"/>
      <c r="D1163" s="19"/>
      <c r="O1163" s="22"/>
      <c r="Z1163" s="22"/>
      <c r="AA1163" s="21"/>
    </row>
    <row r="1164" spans="2:27" s="12" customFormat="1" ht="12.75">
      <c r="B1164" s="19"/>
      <c r="C1164" s="20"/>
      <c r="D1164" s="19"/>
      <c r="O1164" s="22"/>
      <c r="Z1164" s="22"/>
      <c r="AA1164" s="21"/>
    </row>
    <row r="1165" spans="2:27" s="12" customFormat="1" ht="12.75">
      <c r="B1165" s="19"/>
      <c r="C1165" s="20"/>
      <c r="D1165" s="19"/>
      <c r="O1165" s="22"/>
      <c r="Z1165" s="22"/>
      <c r="AA1165" s="21"/>
    </row>
    <row r="1166" spans="2:27" s="12" customFormat="1" ht="12.75">
      <c r="B1166" s="19"/>
      <c r="C1166" s="20"/>
      <c r="D1166" s="19"/>
      <c r="O1166" s="22"/>
      <c r="Z1166" s="22"/>
      <c r="AA1166" s="21"/>
    </row>
    <row r="1167" spans="2:27" s="12" customFormat="1" ht="12.75">
      <c r="B1167" s="19"/>
      <c r="C1167" s="20"/>
      <c r="D1167" s="19"/>
      <c r="O1167" s="22"/>
      <c r="Z1167" s="22"/>
      <c r="AA1167" s="21"/>
    </row>
    <row r="1168" spans="2:27" s="12" customFormat="1" ht="12.75">
      <c r="B1168" s="19"/>
      <c r="C1168" s="20"/>
      <c r="D1168" s="19"/>
      <c r="O1168" s="22"/>
      <c r="Z1168" s="22"/>
      <c r="AA1168" s="21"/>
    </row>
    <row r="1169" spans="2:27" s="12" customFormat="1" ht="12.75">
      <c r="B1169" s="19"/>
      <c r="C1169" s="20"/>
      <c r="D1169" s="19"/>
      <c r="O1169" s="22"/>
      <c r="Z1169" s="22"/>
      <c r="AA1169" s="21"/>
    </row>
    <row r="1170" spans="2:27" s="12" customFormat="1" ht="12.75">
      <c r="B1170" s="19"/>
      <c r="C1170" s="20"/>
      <c r="D1170" s="19"/>
      <c r="O1170" s="22"/>
      <c r="Z1170" s="22"/>
      <c r="AA1170" s="21"/>
    </row>
    <row r="1171" spans="2:27" s="12" customFormat="1" ht="12.75">
      <c r="B1171" s="19"/>
      <c r="C1171" s="20"/>
      <c r="D1171" s="19"/>
      <c r="O1171" s="22"/>
      <c r="Z1171" s="22"/>
      <c r="AA1171" s="21"/>
    </row>
    <row r="1172" spans="2:27" s="12" customFormat="1" ht="12.75">
      <c r="B1172" s="19"/>
      <c r="C1172" s="20"/>
      <c r="D1172" s="19"/>
      <c r="O1172" s="22"/>
      <c r="Z1172" s="22"/>
      <c r="AA1172" s="21"/>
    </row>
    <row r="1173" spans="2:27" s="12" customFormat="1" ht="12.75">
      <c r="B1173" s="19"/>
      <c r="C1173" s="20"/>
      <c r="D1173" s="19"/>
      <c r="O1173" s="22"/>
      <c r="Z1173" s="22"/>
      <c r="AA1173" s="21"/>
    </row>
    <row r="1174" spans="2:27" s="12" customFormat="1" ht="12.75">
      <c r="B1174" s="19"/>
      <c r="C1174" s="20"/>
      <c r="D1174" s="19"/>
      <c r="O1174" s="22"/>
      <c r="Z1174" s="22"/>
      <c r="AA1174" s="21"/>
    </row>
    <row r="1175" spans="2:27" s="12" customFormat="1" ht="12.75">
      <c r="B1175" s="19"/>
      <c r="C1175" s="20"/>
      <c r="D1175" s="19"/>
      <c r="O1175" s="22"/>
      <c r="Z1175" s="22"/>
      <c r="AA1175" s="21"/>
    </row>
    <row r="1176" spans="2:27" s="12" customFormat="1" ht="12.75">
      <c r="B1176" s="19"/>
      <c r="C1176" s="20"/>
      <c r="D1176" s="19"/>
      <c r="O1176" s="22"/>
      <c r="Z1176" s="22"/>
      <c r="AA1176" s="21"/>
    </row>
    <row r="1177" spans="2:27" s="12" customFormat="1" ht="12.75">
      <c r="B1177" s="19"/>
      <c r="C1177" s="20"/>
      <c r="D1177" s="19"/>
      <c r="O1177" s="22"/>
      <c r="Z1177" s="22"/>
      <c r="AA1177" s="21"/>
    </row>
    <row r="1178" spans="2:27" s="12" customFormat="1" ht="12.75">
      <c r="B1178" s="19"/>
      <c r="C1178" s="20"/>
      <c r="D1178" s="19"/>
      <c r="O1178" s="22"/>
      <c r="Z1178" s="22"/>
      <c r="AA1178" s="21"/>
    </row>
    <row r="1179" spans="2:27" s="12" customFormat="1" ht="12.75">
      <c r="B1179" s="19"/>
      <c r="C1179" s="20"/>
      <c r="D1179" s="19"/>
      <c r="O1179" s="22"/>
      <c r="Z1179" s="22"/>
      <c r="AA1179" s="21"/>
    </row>
    <row r="1180" spans="2:27" s="12" customFormat="1" ht="12.75">
      <c r="B1180" s="19"/>
      <c r="C1180" s="20"/>
      <c r="D1180" s="19"/>
      <c r="O1180" s="22"/>
      <c r="Z1180" s="22"/>
      <c r="AA1180" s="21"/>
    </row>
    <row r="1181" spans="2:27" s="12" customFormat="1" ht="12.75">
      <c r="B1181" s="19"/>
      <c r="C1181" s="20"/>
      <c r="D1181" s="19"/>
      <c r="O1181" s="22"/>
      <c r="Z1181" s="22"/>
      <c r="AA1181" s="21"/>
    </row>
    <row r="1182" spans="2:27" s="12" customFormat="1" ht="12.75">
      <c r="B1182" s="19"/>
      <c r="C1182" s="20"/>
      <c r="D1182" s="19"/>
      <c r="O1182" s="22"/>
      <c r="Z1182" s="22"/>
      <c r="AA1182" s="21"/>
    </row>
    <row r="1183" spans="2:27" s="12" customFormat="1" ht="12.75">
      <c r="B1183" s="19"/>
      <c r="C1183" s="20"/>
      <c r="D1183" s="19"/>
      <c r="O1183" s="22"/>
      <c r="Z1183" s="22"/>
      <c r="AA1183" s="21"/>
    </row>
    <row r="1184" spans="2:27" s="12" customFormat="1" ht="12.75">
      <c r="B1184" s="19"/>
      <c r="C1184" s="20"/>
      <c r="D1184" s="19"/>
      <c r="O1184" s="22"/>
      <c r="Z1184" s="22"/>
      <c r="AA1184" s="21"/>
    </row>
    <row r="1185" spans="2:27" s="12" customFormat="1" ht="12.75">
      <c r="B1185" s="19"/>
      <c r="C1185" s="20"/>
      <c r="D1185" s="19"/>
      <c r="O1185" s="22"/>
      <c r="Z1185" s="22"/>
      <c r="AA1185" s="21"/>
    </row>
    <row r="1186" spans="2:27" s="12" customFormat="1" ht="12.75">
      <c r="B1186" s="19"/>
      <c r="C1186" s="20"/>
      <c r="D1186" s="19"/>
      <c r="O1186" s="22"/>
      <c r="Z1186" s="22"/>
      <c r="AA1186" s="21"/>
    </row>
    <row r="1187" spans="2:27" s="12" customFormat="1" ht="12.75">
      <c r="B1187" s="19"/>
      <c r="C1187" s="20"/>
      <c r="D1187" s="19"/>
      <c r="O1187" s="22"/>
      <c r="Z1187" s="22"/>
      <c r="AA1187" s="21"/>
    </row>
    <row r="1188" spans="2:27" s="12" customFormat="1" ht="12.75">
      <c r="B1188" s="19"/>
      <c r="C1188" s="20"/>
      <c r="D1188" s="19"/>
      <c r="O1188" s="22"/>
      <c r="Z1188" s="22"/>
      <c r="AA1188" s="21"/>
    </row>
    <row r="1189" spans="2:27" s="12" customFormat="1" ht="12.75">
      <c r="B1189" s="19"/>
      <c r="C1189" s="20"/>
      <c r="D1189" s="19"/>
      <c r="O1189" s="22"/>
      <c r="Z1189" s="22"/>
      <c r="AA1189" s="21"/>
    </row>
    <row r="1190" spans="2:27" s="12" customFormat="1" ht="12.75">
      <c r="B1190" s="19"/>
      <c r="C1190" s="20"/>
      <c r="D1190" s="19"/>
      <c r="O1190" s="22"/>
      <c r="Z1190" s="22"/>
      <c r="AA1190" s="21"/>
    </row>
    <row r="1191" spans="2:27" s="12" customFormat="1" ht="12.75">
      <c r="B1191" s="19"/>
      <c r="C1191" s="20"/>
      <c r="D1191" s="19"/>
      <c r="O1191" s="22"/>
      <c r="Z1191" s="22"/>
      <c r="AA1191" s="21"/>
    </row>
    <row r="1192" spans="2:27" s="12" customFormat="1" ht="12.75">
      <c r="B1192" s="19"/>
      <c r="C1192" s="20"/>
      <c r="D1192" s="19"/>
      <c r="O1192" s="22"/>
      <c r="Z1192" s="22"/>
      <c r="AA1192" s="21"/>
    </row>
    <row r="1193" spans="2:27" s="12" customFormat="1" ht="12.75">
      <c r="B1193" s="19"/>
      <c r="C1193" s="20"/>
      <c r="D1193" s="19"/>
      <c r="O1193" s="22"/>
      <c r="Z1193" s="22"/>
      <c r="AA1193" s="21"/>
    </row>
    <row r="1194" spans="2:27" s="12" customFormat="1" ht="12.75">
      <c r="B1194" s="19"/>
      <c r="C1194" s="20"/>
      <c r="D1194" s="19"/>
      <c r="O1194" s="22"/>
      <c r="Z1194" s="22"/>
      <c r="AA1194" s="21"/>
    </row>
    <row r="1195" spans="2:27" s="12" customFormat="1" ht="12.75">
      <c r="B1195" s="19"/>
      <c r="C1195" s="20"/>
      <c r="D1195" s="19"/>
      <c r="O1195" s="22"/>
      <c r="Z1195" s="22"/>
      <c r="AA1195" s="21"/>
    </row>
    <row r="1196" spans="2:27" s="12" customFormat="1" ht="12.75">
      <c r="B1196" s="19"/>
      <c r="C1196" s="20"/>
      <c r="D1196" s="19"/>
      <c r="O1196" s="22"/>
      <c r="Z1196" s="22"/>
      <c r="AA1196" s="21"/>
    </row>
    <row r="1197" spans="2:27" s="12" customFormat="1" ht="12.75">
      <c r="B1197" s="19"/>
      <c r="C1197" s="20"/>
      <c r="D1197" s="19"/>
      <c r="O1197" s="22"/>
      <c r="Z1197" s="22"/>
      <c r="AA1197" s="21"/>
    </row>
    <row r="1198" spans="2:27" s="12" customFormat="1" ht="12.75">
      <c r="B1198" s="19"/>
      <c r="C1198" s="20"/>
      <c r="D1198" s="19"/>
      <c r="O1198" s="22"/>
      <c r="Z1198" s="22"/>
      <c r="AA1198" s="21"/>
    </row>
    <row r="1199" spans="2:27" s="12" customFormat="1" ht="12.75">
      <c r="B1199" s="19"/>
      <c r="C1199" s="20"/>
      <c r="D1199" s="19"/>
      <c r="O1199" s="22"/>
      <c r="Z1199" s="22"/>
      <c r="AA1199" s="21"/>
    </row>
    <row r="1200" spans="2:27" s="12" customFormat="1" ht="12.75">
      <c r="B1200" s="19"/>
      <c r="C1200" s="20"/>
      <c r="D1200" s="19"/>
      <c r="O1200" s="22"/>
      <c r="Z1200" s="22"/>
      <c r="AA1200" s="21"/>
    </row>
    <row r="1201" spans="2:27" s="12" customFormat="1" ht="12.75">
      <c r="B1201" s="19"/>
      <c r="C1201" s="20"/>
      <c r="D1201" s="19"/>
      <c r="O1201" s="22"/>
      <c r="Z1201" s="22"/>
      <c r="AA1201" s="21"/>
    </row>
    <row r="1202" spans="2:27" s="12" customFormat="1" ht="12.75">
      <c r="B1202" s="19"/>
      <c r="C1202" s="20"/>
      <c r="D1202" s="19"/>
      <c r="O1202" s="22"/>
      <c r="Z1202" s="22"/>
      <c r="AA1202" s="21"/>
    </row>
    <row r="1203" spans="2:27" s="12" customFormat="1" ht="12.75">
      <c r="B1203" s="19"/>
      <c r="C1203" s="20"/>
      <c r="D1203" s="19"/>
      <c r="O1203" s="22"/>
      <c r="Z1203" s="22"/>
      <c r="AA1203" s="21"/>
    </row>
    <row r="1204" spans="2:27" s="12" customFormat="1" ht="12.75">
      <c r="B1204" s="19"/>
      <c r="C1204" s="20"/>
      <c r="D1204" s="19"/>
      <c r="O1204" s="22"/>
      <c r="Z1204" s="22"/>
      <c r="AA1204" s="21"/>
    </row>
    <row r="1205" spans="2:27" s="12" customFormat="1" ht="12.75">
      <c r="B1205" s="19"/>
      <c r="C1205" s="20"/>
      <c r="D1205" s="19"/>
      <c r="O1205" s="22"/>
      <c r="Z1205" s="22"/>
      <c r="AA1205" s="21"/>
    </row>
    <row r="1206" spans="2:27" s="12" customFormat="1" ht="12.75">
      <c r="B1206" s="19"/>
      <c r="C1206" s="20"/>
      <c r="D1206" s="19"/>
      <c r="O1206" s="22"/>
      <c r="Z1206" s="22"/>
      <c r="AA1206" s="21"/>
    </row>
    <row r="1207" spans="2:27" s="12" customFormat="1" ht="12.75">
      <c r="B1207" s="19"/>
      <c r="C1207" s="20"/>
      <c r="D1207" s="19"/>
      <c r="O1207" s="22"/>
      <c r="Z1207" s="22"/>
      <c r="AA1207" s="21"/>
    </row>
    <row r="1208" spans="2:27" s="12" customFormat="1" ht="12.75">
      <c r="B1208" s="19"/>
      <c r="C1208" s="20"/>
      <c r="D1208" s="19"/>
      <c r="O1208" s="22"/>
      <c r="Z1208" s="22"/>
      <c r="AA1208" s="21"/>
    </row>
    <row r="1209" spans="2:27" s="12" customFormat="1" ht="12.75">
      <c r="B1209" s="19"/>
      <c r="C1209" s="20"/>
      <c r="D1209" s="19"/>
      <c r="O1209" s="22"/>
      <c r="Z1209" s="22"/>
      <c r="AA1209" s="21"/>
    </row>
    <row r="1210" spans="2:27" s="12" customFormat="1" ht="12.75">
      <c r="B1210" s="19"/>
      <c r="C1210" s="20"/>
      <c r="D1210" s="19"/>
      <c r="O1210" s="22"/>
      <c r="Z1210" s="22"/>
      <c r="AA1210" s="21"/>
    </row>
    <row r="1211" spans="2:27" s="12" customFormat="1" ht="12.75">
      <c r="B1211" s="19"/>
      <c r="C1211" s="20"/>
      <c r="D1211" s="19"/>
      <c r="O1211" s="22"/>
      <c r="Z1211" s="22"/>
      <c r="AA1211" s="21"/>
    </row>
    <row r="1212" spans="2:27" s="12" customFormat="1" ht="12.75">
      <c r="B1212" s="19"/>
      <c r="C1212" s="20"/>
      <c r="D1212" s="19"/>
      <c r="O1212" s="22"/>
      <c r="Z1212" s="22"/>
      <c r="AA1212" s="21"/>
    </row>
    <row r="1213" spans="2:27" s="12" customFormat="1" ht="12.75">
      <c r="B1213" s="19"/>
      <c r="C1213" s="20"/>
      <c r="D1213" s="19"/>
      <c r="O1213" s="22"/>
      <c r="Z1213" s="22"/>
      <c r="AA1213" s="21"/>
    </row>
    <row r="1214" spans="2:27" s="12" customFormat="1" ht="12.75">
      <c r="B1214" s="19"/>
      <c r="C1214" s="20"/>
      <c r="D1214" s="19"/>
      <c r="O1214" s="22"/>
      <c r="Z1214" s="22"/>
      <c r="AA1214" s="21"/>
    </row>
    <row r="1215" spans="2:27" s="12" customFormat="1" ht="12.75">
      <c r="B1215" s="19"/>
      <c r="C1215" s="20"/>
      <c r="D1215" s="19"/>
      <c r="O1215" s="22"/>
      <c r="Z1215" s="22"/>
      <c r="AA1215" s="21"/>
    </row>
    <row r="1216" spans="2:27" s="12" customFormat="1" ht="12.75">
      <c r="B1216" s="19"/>
      <c r="C1216" s="20"/>
      <c r="D1216" s="19"/>
      <c r="O1216" s="22"/>
      <c r="Z1216" s="22"/>
      <c r="AA1216" s="21"/>
    </row>
    <row r="1217" spans="2:27" s="12" customFormat="1" ht="12.75">
      <c r="B1217" s="19"/>
      <c r="C1217" s="20"/>
      <c r="D1217" s="19"/>
      <c r="O1217" s="22"/>
      <c r="Z1217" s="22"/>
      <c r="AA1217" s="21"/>
    </row>
    <row r="1218" spans="2:27" s="12" customFormat="1" ht="12.75">
      <c r="B1218" s="19"/>
      <c r="C1218" s="20"/>
      <c r="D1218" s="19"/>
      <c r="O1218" s="22"/>
      <c r="Z1218" s="22"/>
      <c r="AA1218" s="21"/>
    </row>
    <row r="1219" spans="2:27" s="12" customFormat="1" ht="12.75">
      <c r="B1219" s="19"/>
      <c r="C1219" s="20"/>
      <c r="D1219" s="19"/>
      <c r="O1219" s="22"/>
      <c r="Z1219" s="22"/>
      <c r="AA1219" s="21"/>
    </row>
    <row r="1220" spans="2:27" s="12" customFormat="1" ht="12.75">
      <c r="B1220" s="19"/>
      <c r="C1220" s="20"/>
      <c r="D1220" s="19"/>
      <c r="O1220" s="22"/>
      <c r="Z1220" s="22"/>
      <c r="AA1220" s="21"/>
    </row>
    <row r="1221" spans="2:27" s="12" customFormat="1" ht="12.75">
      <c r="B1221" s="19"/>
      <c r="C1221" s="20"/>
      <c r="D1221" s="19"/>
      <c r="O1221" s="22"/>
      <c r="Z1221" s="22"/>
      <c r="AA1221" s="21"/>
    </row>
    <row r="1222" spans="2:27" s="12" customFormat="1" ht="12.75">
      <c r="B1222" s="19"/>
      <c r="C1222" s="20"/>
      <c r="D1222" s="19"/>
      <c r="O1222" s="22"/>
      <c r="Z1222" s="22"/>
      <c r="AA1222" s="21"/>
    </row>
    <row r="1223" spans="2:27" s="12" customFormat="1" ht="12.75">
      <c r="B1223" s="19"/>
      <c r="C1223" s="20"/>
      <c r="D1223" s="19"/>
      <c r="O1223" s="22"/>
      <c r="Z1223" s="22"/>
      <c r="AA1223" s="21"/>
    </row>
    <row r="1224" spans="2:27" s="12" customFormat="1" ht="12.75">
      <c r="B1224" s="19"/>
      <c r="C1224" s="20"/>
      <c r="D1224" s="19"/>
      <c r="O1224" s="22"/>
      <c r="Z1224" s="22"/>
      <c r="AA1224" s="21"/>
    </row>
    <row r="1225" spans="2:27" s="12" customFormat="1" ht="12.75">
      <c r="B1225" s="19"/>
      <c r="C1225" s="20"/>
      <c r="D1225" s="19"/>
      <c r="O1225" s="22"/>
      <c r="Z1225" s="22"/>
      <c r="AA1225" s="21"/>
    </row>
    <row r="1226" spans="2:27" s="12" customFormat="1" ht="12.75">
      <c r="B1226" s="19"/>
      <c r="C1226" s="20"/>
      <c r="D1226" s="19"/>
      <c r="O1226" s="22"/>
      <c r="Z1226" s="22"/>
      <c r="AA1226" s="21"/>
    </row>
    <row r="1227" spans="2:27" s="12" customFormat="1" ht="12.75">
      <c r="B1227" s="19"/>
      <c r="C1227" s="20"/>
      <c r="D1227" s="19"/>
      <c r="O1227" s="22"/>
      <c r="Z1227" s="22"/>
      <c r="AA1227" s="21"/>
    </row>
    <row r="1228" spans="2:27" s="12" customFormat="1" ht="12.75">
      <c r="B1228" s="19"/>
      <c r="C1228" s="20"/>
      <c r="D1228" s="19"/>
      <c r="O1228" s="22"/>
      <c r="Z1228" s="22"/>
      <c r="AA1228" s="21"/>
    </row>
    <row r="1229" spans="2:27" s="12" customFormat="1" ht="12.75">
      <c r="B1229" s="19"/>
      <c r="C1229" s="20"/>
      <c r="D1229" s="19"/>
      <c r="O1229" s="22"/>
      <c r="Z1229" s="22"/>
      <c r="AA1229" s="21"/>
    </row>
    <row r="1230" spans="2:27" s="12" customFormat="1" ht="12.75">
      <c r="B1230" s="19"/>
      <c r="C1230" s="20"/>
      <c r="D1230" s="19"/>
      <c r="O1230" s="22"/>
      <c r="Z1230" s="22"/>
      <c r="AA1230" s="21"/>
    </row>
    <row r="1231" spans="2:27" s="12" customFormat="1" ht="12.75">
      <c r="B1231" s="19"/>
      <c r="C1231" s="20"/>
      <c r="D1231" s="19"/>
      <c r="O1231" s="22"/>
      <c r="Z1231" s="22"/>
      <c r="AA1231" s="21"/>
    </row>
    <row r="1232" spans="2:27" s="12" customFormat="1" ht="12.75">
      <c r="B1232" s="19"/>
      <c r="C1232" s="20"/>
      <c r="D1232" s="19"/>
      <c r="O1232" s="22"/>
      <c r="Z1232" s="22"/>
      <c r="AA1232" s="21"/>
    </row>
    <row r="1233" spans="2:27" s="12" customFormat="1" ht="12.75">
      <c r="B1233" s="19"/>
      <c r="C1233" s="20"/>
      <c r="D1233" s="19"/>
      <c r="O1233" s="22"/>
      <c r="Z1233" s="22"/>
      <c r="AA1233" s="21"/>
    </row>
    <row r="1234" spans="2:27" s="12" customFormat="1" ht="12.75">
      <c r="B1234" s="19"/>
      <c r="C1234" s="20"/>
      <c r="D1234" s="19"/>
      <c r="O1234" s="22"/>
      <c r="Z1234" s="22"/>
      <c r="AA1234" s="21"/>
    </row>
    <row r="1235" spans="2:27" s="12" customFormat="1" ht="12.75">
      <c r="B1235" s="19"/>
      <c r="C1235" s="20"/>
      <c r="D1235" s="19"/>
      <c r="O1235" s="22"/>
      <c r="Z1235" s="22"/>
      <c r="AA1235" s="21"/>
    </row>
    <row r="1236" spans="2:27" s="12" customFormat="1" ht="12.75">
      <c r="B1236" s="19"/>
      <c r="C1236" s="20"/>
      <c r="D1236" s="19"/>
      <c r="O1236" s="22"/>
      <c r="Z1236" s="22"/>
      <c r="AA1236" s="21"/>
    </row>
    <row r="1237" spans="2:27" s="12" customFormat="1" ht="12.75">
      <c r="B1237" s="19"/>
      <c r="C1237" s="20"/>
      <c r="D1237" s="19"/>
      <c r="O1237" s="22"/>
      <c r="Z1237" s="22"/>
      <c r="AA1237" s="21"/>
    </row>
    <row r="1238" spans="2:27" s="12" customFormat="1" ht="12.75">
      <c r="B1238" s="19"/>
      <c r="C1238" s="20"/>
      <c r="D1238" s="19"/>
      <c r="O1238" s="22"/>
      <c r="Z1238" s="22"/>
      <c r="AA1238" s="21"/>
    </row>
    <row r="1239" spans="2:27" s="12" customFormat="1" ht="12.75">
      <c r="B1239" s="19"/>
      <c r="C1239" s="20"/>
      <c r="D1239" s="19"/>
      <c r="O1239" s="22"/>
      <c r="Z1239" s="22"/>
      <c r="AA1239" s="21"/>
    </row>
    <row r="1240" spans="2:27" s="12" customFormat="1" ht="12.75">
      <c r="B1240" s="19"/>
      <c r="C1240" s="20"/>
      <c r="D1240" s="19"/>
      <c r="O1240" s="22"/>
      <c r="Z1240" s="22"/>
      <c r="AA1240" s="21"/>
    </row>
    <row r="1241" spans="2:27" s="12" customFormat="1" ht="12.75">
      <c r="B1241" s="19"/>
      <c r="C1241" s="20"/>
      <c r="D1241" s="19"/>
      <c r="O1241" s="22"/>
      <c r="Z1241" s="22"/>
      <c r="AA1241" s="21"/>
    </row>
    <row r="1242" spans="2:27" s="12" customFormat="1" ht="12.75">
      <c r="B1242" s="19"/>
      <c r="C1242" s="20"/>
      <c r="D1242" s="19"/>
      <c r="O1242" s="22"/>
      <c r="Z1242" s="22"/>
      <c r="AA1242" s="21"/>
    </row>
    <row r="1243" spans="2:27" s="12" customFormat="1" ht="12.75">
      <c r="B1243" s="19"/>
      <c r="C1243" s="20"/>
      <c r="D1243" s="19"/>
      <c r="O1243" s="22"/>
      <c r="Z1243" s="22"/>
      <c r="AA1243" s="21"/>
    </row>
    <row r="1244" spans="2:27" s="12" customFormat="1" ht="12.75">
      <c r="B1244" s="19"/>
      <c r="C1244" s="20"/>
      <c r="D1244" s="19"/>
      <c r="O1244" s="22"/>
      <c r="Z1244" s="22"/>
      <c r="AA1244" s="21"/>
    </row>
    <row r="1245" spans="2:27" s="12" customFormat="1" ht="12.75">
      <c r="B1245" s="19"/>
      <c r="C1245" s="20"/>
      <c r="D1245" s="19"/>
      <c r="O1245" s="22"/>
      <c r="Z1245" s="22"/>
      <c r="AA1245" s="21"/>
    </row>
    <row r="1246" spans="2:27" s="12" customFormat="1" ht="12.75">
      <c r="B1246" s="19"/>
      <c r="C1246" s="20"/>
      <c r="D1246" s="19"/>
      <c r="O1246" s="22"/>
      <c r="Z1246" s="22"/>
      <c r="AA1246" s="21"/>
    </row>
    <row r="1247" spans="2:27" s="12" customFormat="1" ht="12.75">
      <c r="B1247" s="19"/>
      <c r="C1247" s="20"/>
      <c r="D1247" s="19"/>
      <c r="O1247" s="22"/>
      <c r="Z1247" s="22"/>
      <c r="AA1247" s="21"/>
    </row>
    <row r="1248" spans="2:27" s="12" customFormat="1" ht="12.75">
      <c r="B1248" s="19"/>
      <c r="C1248" s="20"/>
      <c r="D1248" s="19"/>
      <c r="O1248" s="22"/>
      <c r="Z1248" s="22"/>
      <c r="AA1248" s="21"/>
    </row>
    <row r="1249" spans="2:27" s="12" customFormat="1" ht="12.75">
      <c r="B1249" s="19"/>
      <c r="C1249" s="20"/>
      <c r="D1249" s="19"/>
      <c r="O1249" s="22"/>
      <c r="Z1249" s="22"/>
      <c r="AA1249" s="21"/>
    </row>
    <row r="1250" spans="2:27" s="12" customFormat="1" ht="12.75">
      <c r="B1250" s="19"/>
      <c r="C1250" s="20"/>
      <c r="D1250" s="19"/>
      <c r="O1250" s="22"/>
      <c r="Z1250" s="22"/>
      <c r="AA1250" s="21"/>
    </row>
    <row r="1251" spans="2:27" s="12" customFormat="1" ht="12.75">
      <c r="B1251" s="19"/>
      <c r="C1251" s="20"/>
      <c r="D1251" s="19"/>
      <c r="O1251" s="22"/>
      <c r="Z1251" s="22"/>
      <c r="AA1251" s="21"/>
    </row>
    <row r="1252" spans="2:27" s="12" customFormat="1" ht="12.75">
      <c r="B1252" s="19"/>
      <c r="C1252" s="20"/>
      <c r="D1252" s="19"/>
      <c r="O1252" s="22"/>
      <c r="Z1252" s="22"/>
      <c r="AA1252" s="21"/>
    </row>
    <row r="1253" spans="2:27" s="12" customFormat="1" ht="12.75">
      <c r="B1253" s="19"/>
      <c r="C1253" s="20"/>
      <c r="D1253" s="19"/>
      <c r="O1253" s="22"/>
      <c r="Z1253" s="22"/>
      <c r="AA1253" s="21"/>
    </row>
    <row r="1254" spans="2:27" s="12" customFormat="1" ht="12.75">
      <c r="B1254" s="19"/>
      <c r="C1254" s="20"/>
      <c r="D1254" s="19"/>
      <c r="O1254" s="22"/>
      <c r="Z1254" s="22"/>
      <c r="AA1254" s="21"/>
    </row>
    <row r="1255" spans="2:27" s="12" customFormat="1" ht="12.75">
      <c r="B1255" s="19"/>
      <c r="C1255" s="20"/>
      <c r="D1255" s="19"/>
      <c r="O1255" s="22"/>
      <c r="Z1255" s="22"/>
      <c r="AA1255" s="21"/>
    </row>
    <row r="1256" spans="2:27" s="12" customFormat="1" ht="12.75">
      <c r="B1256" s="19"/>
      <c r="C1256" s="20"/>
      <c r="D1256" s="19"/>
      <c r="O1256" s="22"/>
      <c r="Z1256" s="22"/>
      <c r="AA1256" s="21"/>
    </row>
    <row r="1257" spans="2:27" s="12" customFormat="1" ht="12.75">
      <c r="B1257" s="19"/>
      <c r="C1257" s="20"/>
      <c r="D1257" s="19"/>
      <c r="O1257" s="22"/>
      <c r="Z1257" s="22"/>
      <c r="AA1257" s="21"/>
    </row>
    <row r="1258" spans="2:27" s="12" customFormat="1" ht="12.75">
      <c r="B1258" s="19"/>
      <c r="C1258" s="20"/>
      <c r="D1258" s="19"/>
      <c r="O1258" s="22"/>
      <c r="Z1258" s="22"/>
      <c r="AA1258" s="21"/>
    </row>
    <row r="1259" spans="2:27" s="12" customFormat="1" ht="12.75">
      <c r="B1259" s="19"/>
      <c r="C1259" s="20"/>
      <c r="D1259" s="19"/>
      <c r="O1259" s="22"/>
      <c r="Z1259" s="22"/>
      <c r="AA1259" s="21"/>
    </row>
    <row r="1260" spans="2:27" s="12" customFormat="1" ht="12.75">
      <c r="B1260" s="19"/>
      <c r="C1260" s="20"/>
      <c r="D1260" s="19"/>
      <c r="O1260" s="22"/>
      <c r="Z1260" s="22"/>
      <c r="AA1260" s="21"/>
    </row>
    <row r="1261" spans="2:27" s="12" customFormat="1" ht="12.75">
      <c r="B1261" s="19"/>
      <c r="C1261" s="20"/>
      <c r="D1261" s="19"/>
      <c r="O1261" s="22"/>
      <c r="Z1261" s="22"/>
      <c r="AA1261" s="21"/>
    </row>
    <row r="1262" spans="2:27" s="12" customFormat="1" ht="12.75">
      <c r="B1262" s="19"/>
      <c r="C1262" s="20"/>
      <c r="D1262" s="19"/>
      <c r="O1262" s="22"/>
      <c r="Z1262" s="22"/>
      <c r="AA1262" s="21"/>
    </row>
    <row r="1263" spans="2:27" s="12" customFormat="1" ht="12.75">
      <c r="B1263" s="19"/>
      <c r="C1263" s="20"/>
      <c r="D1263" s="19"/>
      <c r="O1263" s="22"/>
      <c r="Z1263" s="22"/>
      <c r="AA1263" s="21"/>
    </row>
    <row r="1264" spans="2:27" s="12" customFormat="1" ht="12.75">
      <c r="B1264" s="19"/>
      <c r="C1264" s="20"/>
      <c r="D1264" s="19"/>
      <c r="O1264" s="22"/>
      <c r="Z1264" s="22"/>
      <c r="AA1264" s="21"/>
    </row>
    <row r="1265" spans="2:27" s="12" customFormat="1" ht="12.75">
      <c r="B1265" s="19"/>
      <c r="C1265" s="20"/>
      <c r="D1265" s="19"/>
      <c r="O1265" s="22"/>
      <c r="Z1265" s="22"/>
      <c r="AA1265" s="21"/>
    </row>
    <row r="1266" spans="2:27" s="12" customFormat="1" ht="12.75">
      <c r="B1266" s="19"/>
      <c r="C1266" s="20"/>
      <c r="D1266" s="19"/>
      <c r="O1266" s="22"/>
      <c r="Z1266" s="22"/>
      <c r="AA1266" s="21"/>
    </row>
    <row r="1267" spans="2:27" s="12" customFormat="1" ht="12.75">
      <c r="B1267" s="19"/>
      <c r="C1267" s="20"/>
      <c r="D1267" s="19"/>
      <c r="O1267" s="22"/>
      <c r="Z1267" s="22"/>
      <c r="AA1267" s="21"/>
    </row>
    <row r="1268" spans="2:27" s="12" customFormat="1" ht="12.75">
      <c r="B1268" s="19"/>
      <c r="C1268" s="20"/>
      <c r="D1268" s="19"/>
      <c r="O1268" s="22"/>
      <c r="Z1268" s="22"/>
      <c r="AA1268" s="21"/>
    </row>
    <row r="1269" spans="2:27" s="12" customFormat="1" ht="12.75">
      <c r="B1269" s="19"/>
      <c r="C1269" s="20"/>
      <c r="D1269" s="19"/>
      <c r="O1269" s="22"/>
      <c r="Z1269" s="22"/>
      <c r="AA1269" s="21"/>
    </row>
    <row r="1270" spans="2:27" s="12" customFormat="1" ht="12.75">
      <c r="B1270" s="19"/>
      <c r="C1270" s="20"/>
      <c r="D1270" s="19"/>
      <c r="O1270" s="22"/>
      <c r="Z1270" s="22"/>
      <c r="AA1270" s="21"/>
    </row>
    <row r="1271" spans="2:27" s="12" customFormat="1" ht="12.75">
      <c r="B1271" s="19"/>
      <c r="C1271" s="20"/>
      <c r="D1271" s="19"/>
      <c r="O1271" s="22"/>
      <c r="Z1271" s="22"/>
      <c r="AA1271" s="21"/>
    </row>
    <row r="1272" spans="2:27" s="12" customFormat="1" ht="12.75">
      <c r="B1272" s="19"/>
      <c r="C1272" s="20"/>
      <c r="D1272" s="19"/>
      <c r="O1272" s="22"/>
      <c r="Z1272" s="22"/>
      <c r="AA1272" s="21"/>
    </row>
    <row r="1273" spans="2:27" s="12" customFormat="1" ht="12.75">
      <c r="B1273" s="19"/>
      <c r="C1273" s="20"/>
      <c r="D1273" s="19"/>
      <c r="O1273" s="22"/>
      <c r="Z1273" s="22"/>
      <c r="AA1273" s="21"/>
    </row>
    <row r="1274" spans="2:27" s="12" customFormat="1" ht="12.75">
      <c r="B1274" s="19"/>
      <c r="C1274" s="20"/>
      <c r="D1274" s="19"/>
      <c r="O1274" s="22"/>
      <c r="Z1274" s="22"/>
      <c r="AA1274" s="21"/>
    </row>
    <row r="1275" spans="2:27" s="12" customFormat="1" ht="12.75">
      <c r="B1275" s="19"/>
      <c r="C1275" s="20"/>
      <c r="D1275" s="19"/>
      <c r="O1275" s="22"/>
      <c r="Z1275" s="22"/>
      <c r="AA1275" s="21"/>
    </row>
    <row r="1276" spans="2:27" s="12" customFormat="1" ht="12.75">
      <c r="B1276" s="19"/>
      <c r="C1276" s="20"/>
      <c r="D1276" s="19"/>
      <c r="O1276" s="22"/>
      <c r="Z1276" s="22"/>
      <c r="AA1276" s="21"/>
    </row>
    <row r="1277" spans="2:27" s="12" customFormat="1" ht="12.75">
      <c r="B1277" s="19"/>
      <c r="C1277" s="20"/>
      <c r="D1277" s="19"/>
      <c r="O1277" s="22"/>
      <c r="Z1277" s="22"/>
      <c r="AA1277" s="21"/>
    </row>
    <row r="1278" spans="2:27" s="12" customFormat="1" ht="12.75">
      <c r="B1278" s="19"/>
      <c r="C1278" s="20"/>
      <c r="D1278" s="19"/>
      <c r="O1278" s="22"/>
      <c r="Z1278" s="22"/>
      <c r="AA1278" s="21"/>
    </row>
    <row r="1279" spans="2:27" s="12" customFormat="1" ht="12.75">
      <c r="B1279" s="19"/>
      <c r="C1279" s="20"/>
      <c r="D1279" s="19"/>
      <c r="O1279" s="22"/>
      <c r="Z1279" s="22"/>
      <c r="AA1279" s="21"/>
    </row>
    <row r="1280" spans="2:27" s="12" customFormat="1" ht="12.75">
      <c r="B1280" s="19"/>
      <c r="C1280" s="20"/>
      <c r="D1280" s="19"/>
      <c r="O1280" s="22"/>
      <c r="Z1280" s="22"/>
      <c r="AA1280" s="21"/>
    </row>
    <row r="1281" spans="2:27" s="12" customFormat="1" ht="12.75">
      <c r="B1281" s="19"/>
      <c r="C1281" s="20"/>
      <c r="D1281" s="19"/>
      <c r="O1281" s="22"/>
      <c r="Z1281" s="22"/>
      <c r="AA1281" s="21"/>
    </row>
    <row r="1282" spans="2:27" s="12" customFormat="1" ht="12.75">
      <c r="B1282" s="19"/>
      <c r="C1282" s="20"/>
      <c r="D1282" s="19"/>
      <c r="O1282" s="22"/>
      <c r="Z1282" s="22"/>
      <c r="AA1282" s="21"/>
    </row>
    <row r="1283" spans="2:27" s="12" customFormat="1" ht="12.75">
      <c r="B1283" s="19"/>
      <c r="C1283" s="20"/>
      <c r="D1283" s="19"/>
      <c r="O1283" s="22"/>
      <c r="Z1283" s="22"/>
      <c r="AA1283" s="21"/>
    </row>
    <row r="1284" spans="2:27" s="12" customFormat="1" ht="12.75">
      <c r="B1284" s="19"/>
      <c r="C1284" s="20"/>
      <c r="D1284" s="19"/>
      <c r="O1284" s="22"/>
      <c r="Z1284" s="22"/>
      <c r="AA1284" s="21"/>
    </row>
    <row r="1285" spans="2:27" s="12" customFormat="1" ht="12.75">
      <c r="B1285" s="19"/>
      <c r="C1285" s="20"/>
      <c r="D1285" s="19"/>
      <c r="O1285" s="22"/>
      <c r="Z1285" s="22"/>
      <c r="AA1285" s="21"/>
    </row>
    <row r="1286" spans="2:27" s="12" customFormat="1" ht="12.75">
      <c r="B1286" s="19"/>
      <c r="C1286" s="20"/>
      <c r="D1286" s="19"/>
      <c r="O1286" s="22"/>
      <c r="Z1286" s="22"/>
      <c r="AA1286" s="21"/>
    </row>
    <row r="1287" spans="2:27" s="12" customFormat="1" ht="12.75">
      <c r="B1287" s="19"/>
      <c r="C1287" s="20"/>
      <c r="D1287" s="19"/>
      <c r="O1287" s="22"/>
      <c r="Z1287" s="22"/>
      <c r="AA1287" s="21"/>
    </row>
    <row r="1288" spans="2:27" s="12" customFormat="1" ht="12.75">
      <c r="B1288" s="19"/>
      <c r="C1288" s="20"/>
      <c r="D1288" s="19"/>
      <c r="O1288" s="22"/>
      <c r="Z1288" s="22"/>
      <c r="AA1288" s="21"/>
    </row>
    <row r="1289" spans="2:27" s="12" customFormat="1" ht="12.75">
      <c r="B1289" s="19"/>
      <c r="C1289" s="20"/>
      <c r="D1289" s="19"/>
      <c r="O1289" s="22"/>
      <c r="Z1289" s="22"/>
      <c r="AA1289" s="21"/>
    </row>
    <row r="1290" spans="2:27" s="12" customFormat="1" ht="12.75">
      <c r="B1290" s="19"/>
      <c r="C1290" s="20"/>
      <c r="D1290" s="19"/>
      <c r="O1290" s="22"/>
      <c r="Z1290" s="22"/>
      <c r="AA1290" s="21"/>
    </row>
    <row r="1291" spans="2:27" s="12" customFormat="1" ht="12.75">
      <c r="B1291" s="19"/>
      <c r="C1291" s="20"/>
      <c r="D1291" s="19"/>
      <c r="O1291" s="22"/>
      <c r="Z1291" s="22"/>
      <c r="AA1291" s="21"/>
    </row>
    <row r="1292" spans="2:27" s="12" customFormat="1" ht="12.75">
      <c r="B1292" s="19"/>
      <c r="C1292" s="20"/>
      <c r="D1292" s="19"/>
      <c r="O1292" s="22"/>
      <c r="Z1292" s="22"/>
      <c r="AA1292" s="21"/>
    </row>
    <row r="1293" spans="2:27" s="12" customFormat="1" ht="12.75">
      <c r="B1293" s="19"/>
      <c r="C1293" s="20"/>
      <c r="D1293" s="19"/>
      <c r="O1293" s="22"/>
      <c r="Z1293" s="22"/>
      <c r="AA1293" s="21"/>
    </row>
    <row r="1294" spans="2:27" s="3" customFormat="1" ht="12.75">
      <c r="B1294" s="1"/>
      <c r="C1294" s="2"/>
      <c r="D1294" s="1"/>
      <c r="O1294" s="26"/>
      <c r="Z1294" s="26"/>
      <c r="AA1294" s="25"/>
    </row>
    <row r="1295" spans="2:27" s="3" customFormat="1" ht="12.75">
      <c r="B1295" s="1"/>
      <c r="C1295" s="2"/>
      <c r="D1295" s="1"/>
      <c r="O1295" s="26"/>
      <c r="Z1295" s="26"/>
      <c r="AA1295" s="25"/>
    </row>
    <row r="1296" spans="2:27" s="3" customFormat="1" ht="12.75">
      <c r="B1296" s="1"/>
      <c r="C1296" s="2"/>
      <c r="D1296" s="1"/>
      <c r="O1296" s="26"/>
      <c r="Z1296" s="26"/>
      <c r="AA1296" s="25"/>
    </row>
    <row r="1297" spans="2:27" s="3" customFormat="1" ht="12.75">
      <c r="B1297" s="1"/>
      <c r="C1297" s="2"/>
      <c r="D1297" s="1"/>
      <c r="O1297" s="26"/>
      <c r="Z1297" s="26"/>
      <c r="AA1297" s="25"/>
    </row>
    <row r="1298" spans="2:27" s="3" customFormat="1" ht="12.75">
      <c r="B1298" s="1"/>
      <c r="C1298" s="2"/>
      <c r="D1298" s="1"/>
      <c r="O1298" s="26"/>
      <c r="Z1298" s="26"/>
      <c r="AA1298" s="25"/>
    </row>
    <row r="1299" spans="2:27" s="3" customFormat="1" ht="12.75">
      <c r="B1299" s="1"/>
      <c r="C1299" s="2"/>
      <c r="D1299" s="1"/>
      <c r="O1299" s="26"/>
      <c r="Z1299" s="26"/>
      <c r="AA1299" s="25"/>
    </row>
    <row r="1300" spans="2:27" s="3" customFormat="1" ht="12.75">
      <c r="B1300" s="1"/>
      <c r="C1300" s="2"/>
      <c r="D1300" s="1"/>
      <c r="O1300" s="26"/>
      <c r="Z1300" s="26"/>
      <c r="AA1300" s="25"/>
    </row>
    <row r="1301" spans="2:27" s="3" customFormat="1" ht="12.75">
      <c r="B1301" s="1"/>
      <c r="C1301" s="2"/>
      <c r="D1301" s="1"/>
      <c r="O1301" s="26"/>
      <c r="Z1301" s="26"/>
      <c r="AA1301" s="25"/>
    </row>
    <row r="1302" spans="2:27" s="3" customFormat="1" ht="12.75">
      <c r="B1302" s="1"/>
      <c r="C1302" s="2"/>
      <c r="D1302" s="1"/>
      <c r="O1302" s="26"/>
      <c r="Z1302" s="26"/>
      <c r="AA1302" s="25"/>
    </row>
    <row r="1303" spans="2:27" s="3" customFormat="1" ht="12.75">
      <c r="B1303" s="1"/>
      <c r="C1303" s="2"/>
      <c r="D1303" s="1"/>
      <c r="O1303" s="26"/>
      <c r="Z1303" s="26"/>
      <c r="AA1303" s="25"/>
    </row>
    <row r="1304" spans="2:27" s="3" customFormat="1" ht="12.75">
      <c r="B1304" s="1"/>
      <c r="C1304" s="2"/>
      <c r="D1304" s="1"/>
      <c r="O1304" s="26"/>
      <c r="Z1304" s="26"/>
      <c r="AA1304" s="25"/>
    </row>
    <row r="1305" spans="2:27" s="3" customFormat="1" ht="12.75">
      <c r="B1305" s="1"/>
      <c r="C1305" s="2"/>
      <c r="D1305" s="1"/>
      <c r="O1305" s="26"/>
      <c r="Z1305" s="26"/>
      <c r="AA1305" s="25"/>
    </row>
    <row r="1306" spans="2:27" s="3" customFormat="1" ht="12.75">
      <c r="B1306" s="1"/>
      <c r="C1306" s="2"/>
      <c r="D1306" s="1"/>
      <c r="O1306" s="26"/>
      <c r="Z1306" s="26"/>
      <c r="AA1306" s="25"/>
    </row>
    <row r="1307" spans="2:27" s="3" customFormat="1" ht="12.75">
      <c r="B1307" s="1"/>
      <c r="C1307" s="2"/>
      <c r="D1307" s="1"/>
      <c r="O1307" s="26"/>
      <c r="Z1307" s="26"/>
      <c r="AA1307" s="25"/>
    </row>
    <row r="1308" spans="2:27" s="3" customFormat="1" ht="12.75">
      <c r="B1308" s="1"/>
      <c r="C1308" s="2"/>
      <c r="D1308" s="1"/>
      <c r="O1308" s="26"/>
      <c r="Z1308" s="26"/>
      <c r="AA1308" s="25"/>
    </row>
    <row r="1309" spans="2:27" s="3" customFormat="1" ht="12.75">
      <c r="B1309" s="1"/>
      <c r="C1309" s="2"/>
      <c r="D1309" s="1"/>
      <c r="O1309" s="26"/>
      <c r="Z1309" s="26"/>
      <c r="AA1309" s="25"/>
    </row>
    <row r="1310" spans="2:27" s="3" customFormat="1" ht="12.75">
      <c r="B1310" s="1"/>
      <c r="C1310" s="2"/>
      <c r="D1310" s="1"/>
      <c r="O1310" s="26"/>
      <c r="Z1310" s="26"/>
      <c r="AA1310" s="25"/>
    </row>
    <row r="1311" spans="2:27" s="3" customFormat="1" ht="12.75">
      <c r="B1311" s="1"/>
      <c r="C1311" s="2"/>
      <c r="D1311" s="1"/>
      <c r="O1311" s="26"/>
      <c r="Z1311" s="26"/>
      <c r="AA1311" s="25"/>
    </row>
    <row r="1312" spans="2:27" s="3" customFormat="1" ht="12.75">
      <c r="B1312" s="1"/>
      <c r="C1312" s="2"/>
      <c r="D1312" s="1"/>
      <c r="O1312" s="26"/>
      <c r="Z1312" s="26"/>
      <c r="AA1312" s="25"/>
    </row>
    <row r="1313" spans="2:27" s="3" customFormat="1" ht="12.75">
      <c r="B1313" s="1"/>
      <c r="C1313" s="2"/>
      <c r="D1313" s="1"/>
      <c r="O1313" s="26"/>
      <c r="Z1313" s="26"/>
      <c r="AA1313" s="25"/>
    </row>
    <row r="1314" spans="2:27" s="3" customFormat="1" ht="12.75">
      <c r="B1314" s="1"/>
      <c r="C1314" s="2"/>
      <c r="D1314" s="1"/>
      <c r="O1314" s="26"/>
      <c r="Z1314" s="26"/>
      <c r="AA1314" s="25"/>
    </row>
    <row r="1315" spans="2:27" s="3" customFormat="1" ht="12.75">
      <c r="B1315" s="1"/>
      <c r="C1315" s="2"/>
      <c r="D1315" s="1"/>
      <c r="O1315" s="26"/>
      <c r="Z1315" s="26"/>
      <c r="AA1315" s="25"/>
    </row>
    <row r="1316" spans="2:27" s="3" customFormat="1" ht="12.75">
      <c r="B1316" s="1"/>
      <c r="C1316" s="2"/>
      <c r="D1316" s="1"/>
      <c r="O1316" s="26"/>
      <c r="Z1316" s="26"/>
      <c r="AA1316" s="25"/>
    </row>
    <row r="1317" spans="2:27" s="3" customFormat="1" ht="12.75">
      <c r="B1317" s="1"/>
      <c r="C1317" s="2"/>
      <c r="D1317" s="1"/>
      <c r="O1317" s="26"/>
      <c r="Z1317" s="26"/>
      <c r="AA1317" s="25"/>
    </row>
    <row r="1318" spans="2:27" s="3" customFormat="1" ht="12.75">
      <c r="B1318" s="1"/>
      <c r="C1318" s="2"/>
      <c r="D1318" s="1"/>
      <c r="O1318" s="26"/>
      <c r="Z1318" s="26"/>
      <c r="AA1318" s="25"/>
    </row>
    <row r="1319" spans="2:27" s="3" customFormat="1" ht="12.75">
      <c r="B1319" s="1"/>
      <c r="C1319" s="2"/>
      <c r="D1319" s="1"/>
      <c r="O1319" s="26"/>
      <c r="Z1319" s="26"/>
      <c r="AA1319" s="25"/>
    </row>
    <row r="1320" spans="2:27" s="3" customFormat="1" ht="12.75">
      <c r="B1320" s="1"/>
      <c r="C1320" s="2"/>
      <c r="D1320" s="1"/>
      <c r="O1320" s="26"/>
      <c r="Z1320" s="26"/>
      <c r="AA1320" s="25"/>
    </row>
    <row r="1321" spans="2:27" s="3" customFormat="1" ht="12.75">
      <c r="B1321" s="1"/>
      <c r="C1321" s="2"/>
      <c r="D1321" s="1"/>
      <c r="O1321" s="26"/>
      <c r="Z1321" s="26"/>
      <c r="AA1321" s="25"/>
    </row>
    <row r="1322" spans="2:27" s="3" customFormat="1" ht="12.75">
      <c r="B1322" s="1"/>
      <c r="C1322" s="2"/>
      <c r="D1322" s="1"/>
      <c r="O1322" s="26"/>
      <c r="Z1322" s="26"/>
      <c r="AA1322" s="25"/>
    </row>
    <row r="1323" spans="2:27" s="3" customFormat="1" ht="12.75">
      <c r="B1323" s="1"/>
      <c r="C1323" s="2"/>
      <c r="D1323" s="1"/>
      <c r="O1323" s="26"/>
      <c r="Z1323" s="26"/>
      <c r="AA1323" s="25"/>
    </row>
    <row r="1324" spans="2:27" s="3" customFormat="1" ht="12.75">
      <c r="B1324" s="1"/>
      <c r="C1324" s="2"/>
      <c r="D1324" s="1"/>
      <c r="O1324" s="26"/>
      <c r="Z1324" s="26"/>
      <c r="AA1324" s="25"/>
    </row>
    <row r="1325" spans="2:27" s="3" customFormat="1" ht="12.75">
      <c r="B1325" s="1"/>
      <c r="C1325" s="2"/>
      <c r="D1325" s="1"/>
      <c r="O1325" s="26"/>
      <c r="Z1325" s="26"/>
      <c r="AA1325" s="25"/>
    </row>
    <row r="1326" spans="2:27" s="3" customFormat="1" ht="12.75">
      <c r="B1326" s="1"/>
      <c r="C1326" s="2"/>
      <c r="D1326" s="1"/>
      <c r="O1326" s="26"/>
      <c r="Z1326" s="26"/>
      <c r="AA1326" s="25"/>
    </row>
    <row r="1327" spans="2:27" s="3" customFormat="1" ht="12.75">
      <c r="B1327" s="1"/>
      <c r="C1327" s="2"/>
      <c r="D1327" s="1"/>
      <c r="O1327" s="26"/>
      <c r="Z1327" s="26"/>
      <c r="AA1327" s="25"/>
    </row>
    <row r="1328" spans="2:27" s="3" customFormat="1" ht="12.75">
      <c r="B1328" s="1"/>
      <c r="C1328" s="2"/>
      <c r="D1328" s="1"/>
      <c r="O1328" s="26"/>
      <c r="Z1328" s="26"/>
      <c r="AA1328" s="25"/>
    </row>
    <row r="1329" spans="2:27" s="3" customFormat="1" ht="12.75">
      <c r="B1329" s="1"/>
      <c r="C1329" s="2"/>
      <c r="D1329" s="1"/>
      <c r="O1329" s="26"/>
      <c r="Z1329" s="26"/>
      <c r="AA1329" s="25"/>
    </row>
    <row r="1330" spans="2:27" s="3" customFormat="1" ht="12.75">
      <c r="B1330" s="1"/>
      <c r="C1330" s="2"/>
      <c r="D1330" s="1"/>
      <c r="O1330" s="26"/>
      <c r="Z1330" s="26"/>
      <c r="AA1330" s="25"/>
    </row>
    <row r="1331" spans="2:27" s="3" customFormat="1" ht="12.75">
      <c r="B1331" s="1"/>
      <c r="C1331" s="2"/>
      <c r="D1331" s="1"/>
      <c r="O1331" s="26"/>
      <c r="Z1331" s="26"/>
      <c r="AA1331" s="25"/>
    </row>
    <row r="1332" spans="2:27" s="3" customFormat="1" ht="12.75">
      <c r="B1332" s="1"/>
      <c r="C1332" s="2"/>
      <c r="D1332" s="1"/>
      <c r="O1332" s="26"/>
      <c r="Z1332" s="26"/>
      <c r="AA1332" s="25"/>
    </row>
    <row r="1333" spans="2:27" s="3" customFormat="1" ht="12.75">
      <c r="B1333" s="1"/>
      <c r="C1333" s="2"/>
      <c r="D1333" s="1"/>
      <c r="O1333" s="26"/>
      <c r="Z1333" s="26"/>
      <c r="AA1333" s="25"/>
    </row>
    <row r="1334" spans="2:27" s="3" customFormat="1" ht="12.75">
      <c r="B1334" s="1"/>
      <c r="C1334" s="2"/>
      <c r="D1334" s="1"/>
      <c r="O1334" s="26"/>
      <c r="Z1334" s="26"/>
      <c r="AA1334" s="25"/>
    </row>
    <row r="1335" spans="2:27" s="3" customFormat="1" ht="12.75">
      <c r="B1335" s="1"/>
      <c r="C1335" s="2"/>
      <c r="D1335" s="1"/>
      <c r="O1335" s="26"/>
      <c r="Z1335" s="26"/>
      <c r="AA1335" s="25"/>
    </row>
    <row r="1336" spans="2:27" s="3" customFormat="1" ht="12.75">
      <c r="B1336" s="1"/>
      <c r="C1336" s="2"/>
      <c r="D1336" s="1"/>
      <c r="O1336" s="26"/>
      <c r="Z1336" s="26"/>
      <c r="AA1336" s="25"/>
    </row>
    <row r="1337" spans="2:27" s="3" customFormat="1" ht="12.75">
      <c r="B1337" s="1"/>
      <c r="C1337" s="2"/>
      <c r="D1337" s="1"/>
      <c r="O1337" s="26"/>
      <c r="Z1337" s="26"/>
      <c r="AA1337" s="25"/>
    </row>
    <row r="1338" spans="2:27" s="3" customFormat="1" ht="12.75">
      <c r="B1338" s="1"/>
      <c r="C1338" s="2"/>
      <c r="D1338" s="1"/>
      <c r="O1338" s="26"/>
      <c r="Z1338" s="26"/>
      <c r="AA1338" s="25"/>
    </row>
    <row r="1339" spans="2:27" s="3" customFormat="1" ht="12.75">
      <c r="B1339" s="1"/>
      <c r="C1339" s="2"/>
      <c r="D1339" s="1"/>
      <c r="O1339" s="26"/>
      <c r="Z1339" s="26"/>
      <c r="AA1339" s="25"/>
    </row>
    <row r="1340" spans="2:27" s="3" customFormat="1" ht="12.75">
      <c r="B1340" s="1"/>
      <c r="C1340" s="2"/>
      <c r="D1340" s="1"/>
      <c r="O1340" s="26"/>
      <c r="Z1340" s="26"/>
      <c r="AA1340" s="25"/>
    </row>
    <row r="1341" spans="2:27" s="3" customFormat="1" ht="12.75">
      <c r="B1341" s="1"/>
      <c r="C1341" s="2"/>
      <c r="D1341" s="1"/>
      <c r="O1341" s="26"/>
      <c r="Z1341" s="26"/>
      <c r="AA1341" s="25"/>
    </row>
    <row r="1342" spans="2:27" s="3" customFormat="1" ht="12.75">
      <c r="B1342" s="1"/>
      <c r="C1342" s="2"/>
      <c r="D1342" s="1"/>
      <c r="O1342" s="26"/>
      <c r="Z1342" s="26"/>
      <c r="AA1342" s="25"/>
    </row>
    <row r="1343" spans="2:27" s="3" customFormat="1" ht="12.75">
      <c r="B1343" s="1"/>
      <c r="C1343" s="2"/>
      <c r="D1343" s="1"/>
      <c r="O1343" s="26"/>
      <c r="Z1343" s="26"/>
      <c r="AA1343" s="25"/>
    </row>
    <row r="1344" spans="2:27" s="3" customFormat="1" ht="12.75">
      <c r="B1344" s="1"/>
      <c r="C1344" s="2"/>
      <c r="D1344" s="1"/>
      <c r="O1344" s="26"/>
      <c r="Z1344" s="26"/>
      <c r="AA1344" s="25"/>
    </row>
    <row r="1345" spans="2:27" s="3" customFormat="1" ht="12.75">
      <c r="B1345" s="1"/>
      <c r="C1345" s="2"/>
      <c r="D1345" s="1"/>
      <c r="O1345" s="26"/>
      <c r="Z1345" s="26"/>
      <c r="AA1345" s="25"/>
    </row>
    <row r="1346" spans="2:27" s="3" customFormat="1" ht="12.75">
      <c r="B1346" s="1"/>
      <c r="C1346" s="2"/>
      <c r="D1346" s="1"/>
      <c r="O1346" s="26"/>
      <c r="Z1346" s="26"/>
      <c r="AA1346" s="25"/>
    </row>
    <row r="1347" spans="2:27" s="3" customFormat="1" ht="12.75">
      <c r="B1347" s="1"/>
      <c r="C1347" s="2"/>
      <c r="D1347" s="1"/>
      <c r="O1347" s="26"/>
      <c r="Z1347" s="26"/>
      <c r="AA1347" s="25"/>
    </row>
    <row r="1348" spans="2:27" s="3" customFormat="1" ht="12.75">
      <c r="B1348" s="1"/>
      <c r="C1348" s="2"/>
      <c r="D1348" s="1"/>
      <c r="O1348" s="26"/>
      <c r="Z1348" s="26"/>
      <c r="AA1348" s="25"/>
    </row>
    <row r="1349" spans="2:27" s="3" customFormat="1" ht="12.75">
      <c r="B1349" s="1"/>
      <c r="C1349" s="2"/>
      <c r="D1349" s="1"/>
      <c r="O1349" s="26"/>
      <c r="Z1349" s="26"/>
      <c r="AA1349" s="25"/>
    </row>
    <row r="1350" spans="2:27" s="3" customFormat="1" ht="12.75">
      <c r="B1350" s="1"/>
      <c r="C1350" s="2"/>
      <c r="D1350" s="1"/>
      <c r="O1350" s="26"/>
      <c r="Z1350" s="26"/>
      <c r="AA1350" s="25"/>
    </row>
    <row r="1351" spans="2:27" s="3" customFormat="1" ht="12.75">
      <c r="B1351" s="1"/>
      <c r="C1351" s="2"/>
      <c r="D1351" s="1"/>
      <c r="O1351" s="26"/>
      <c r="Z1351" s="26"/>
      <c r="AA1351" s="25"/>
    </row>
    <row r="1352" spans="2:27" s="3" customFormat="1" ht="12.75">
      <c r="B1352" s="1"/>
      <c r="C1352" s="2"/>
      <c r="D1352" s="1"/>
      <c r="O1352" s="26"/>
      <c r="Z1352" s="26"/>
      <c r="AA1352" s="25"/>
    </row>
    <row r="1353" spans="2:27" s="3" customFormat="1" ht="12.75">
      <c r="B1353" s="1"/>
      <c r="C1353" s="2"/>
      <c r="D1353" s="1"/>
      <c r="O1353" s="26"/>
      <c r="Z1353" s="26"/>
      <c r="AA1353" s="25"/>
    </row>
    <row r="1354" spans="2:27" s="3" customFormat="1" ht="12.75">
      <c r="B1354" s="1"/>
      <c r="C1354" s="2"/>
      <c r="D1354" s="1"/>
      <c r="O1354" s="26"/>
      <c r="Z1354" s="26"/>
      <c r="AA1354" s="25"/>
    </row>
    <row r="1355" spans="2:27" s="3" customFormat="1" ht="12.75">
      <c r="B1355" s="1"/>
      <c r="C1355" s="2"/>
      <c r="D1355" s="1"/>
      <c r="O1355" s="26"/>
      <c r="Z1355" s="26"/>
      <c r="AA1355" s="25"/>
    </row>
    <row r="1356" spans="2:27" s="3" customFormat="1" ht="12.75">
      <c r="B1356" s="1"/>
      <c r="C1356" s="2"/>
      <c r="D1356" s="1"/>
      <c r="O1356" s="26"/>
      <c r="Z1356" s="26"/>
      <c r="AA1356" s="25"/>
    </row>
    <row r="1357" spans="2:27" s="3" customFormat="1" ht="12.75">
      <c r="B1357" s="1"/>
      <c r="C1357" s="2"/>
      <c r="D1357" s="1"/>
      <c r="O1357" s="26"/>
      <c r="Z1357" s="26"/>
      <c r="AA1357" s="25"/>
    </row>
    <row r="1358" spans="2:27" s="3" customFormat="1" ht="12.75">
      <c r="B1358" s="1"/>
      <c r="C1358" s="2"/>
      <c r="D1358" s="1"/>
      <c r="O1358" s="26"/>
      <c r="Z1358" s="26"/>
      <c r="AA1358" s="25"/>
    </row>
    <row r="1359" spans="2:27" s="3" customFormat="1" ht="12.75">
      <c r="B1359" s="1"/>
      <c r="C1359" s="2"/>
      <c r="D1359" s="1"/>
      <c r="O1359" s="26"/>
      <c r="Z1359" s="26"/>
      <c r="AA1359" s="25"/>
    </row>
    <row r="1360" spans="2:27" s="3" customFormat="1" ht="12.75">
      <c r="B1360" s="1"/>
      <c r="C1360" s="2"/>
      <c r="D1360" s="1"/>
      <c r="O1360" s="26"/>
      <c r="Z1360" s="26"/>
      <c r="AA1360" s="25"/>
    </row>
    <row r="1361" spans="2:27" s="3" customFormat="1" ht="12.75">
      <c r="B1361" s="1"/>
      <c r="C1361" s="2"/>
      <c r="D1361" s="1"/>
      <c r="O1361" s="26"/>
      <c r="Z1361" s="26"/>
      <c r="AA1361" s="25"/>
    </row>
    <row r="1362" spans="2:27" s="3" customFormat="1" ht="12.75">
      <c r="B1362" s="1"/>
      <c r="C1362" s="2"/>
      <c r="D1362" s="1"/>
      <c r="O1362" s="26"/>
      <c r="Z1362" s="26"/>
      <c r="AA1362" s="25"/>
    </row>
    <row r="1363" spans="2:27" s="3" customFormat="1" ht="12.75">
      <c r="B1363" s="1"/>
      <c r="C1363" s="2"/>
      <c r="D1363" s="1"/>
      <c r="O1363" s="26"/>
      <c r="Z1363" s="26"/>
      <c r="AA1363" s="25"/>
    </row>
    <row r="1364" spans="2:27" s="3" customFormat="1" ht="12.75">
      <c r="B1364" s="1"/>
      <c r="C1364" s="2"/>
      <c r="D1364" s="1"/>
      <c r="O1364" s="26"/>
      <c r="Z1364" s="26"/>
      <c r="AA1364" s="25"/>
    </row>
    <row r="1365" spans="2:27" s="3" customFormat="1" ht="12.75">
      <c r="B1365" s="1"/>
      <c r="C1365" s="2"/>
      <c r="D1365" s="1"/>
      <c r="O1365" s="26"/>
      <c r="Z1365" s="26"/>
      <c r="AA1365" s="25"/>
    </row>
    <row r="1366" spans="2:27" s="3" customFormat="1" ht="12.75">
      <c r="B1366" s="1"/>
      <c r="C1366" s="2"/>
      <c r="D1366" s="1"/>
      <c r="O1366" s="26"/>
      <c r="Z1366" s="26"/>
      <c r="AA1366" s="25"/>
    </row>
    <row r="1367" spans="2:27" s="3" customFormat="1" ht="12.75">
      <c r="B1367" s="1"/>
      <c r="C1367" s="2"/>
      <c r="D1367" s="1"/>
      <c r="O1367" s="26"/>
      <c r="Z1367" s="26"/>
      <c r="AA1367" s="25"/>
    </row>
    <row r="1368" spans="2:27" s="3" customFormat="1" ht="12.75">
      <c r="B1368" s="1"/>
      <c r="C1368" s="2"/>
      <c r="D1368" s="1"/>
      <c r="O1368" s="26"/>
      <c r="Z1368" s="26"/>
      <c r="AA1368" s="25"/>
    </row>
    <row r="1369" spans="2:27" s="3" customFormat="1" ht="12.75">
      <c r="B1369" s="1"/>
      <c r="C1369" s="2"/>
      <c r="D1369" s="1"/>
      <c r="O1369" s="26"/>
      <c r="Z1369" s="26"/>
      <c r="AA1369" s="25"/>
    </row>
    <row r="1370" spans="2:27" s="3" customFormat="1" ht="12.75">
      <c r="B1370" s="1"/>
      <c r="C1370" s="2"/>
      <c r="D1370" s="1"/>
      <c r="O1370" s="26"/>
      <c r="Z1370" s="26"/>
      <c r="AA1370" s="25"/>
    </row>
    <row r="1371" spans="2:27" s="3" customFormat="1" ht="12.75">
      <c r="B1371" s="1"/>
      <c r="C1371" s="2"/>
      <c r="D1371" s="1"/>
      <c r="O1371" s="26"/>
      <c r="Z1371" s="26"/>
      <c r="AA1371" s="25"/>
    </row>
    <row r="1372" spans="2:27" s="3" customFormat="1" ht="12.75">
      <c r="B1372" s="1"/>
      <c r="C1372" s="2"/>
      <c r="D1372" s="1"/>
      <c r="O1372" s="26"/>
      <c r="Z1372" s="26"/>
      <c r="AA1372" s="25"/>
    </row>
    <row r="1373" spans="2:27" s="3" customFormat="1" ht="12.75">
      <c r="B1373" s="1"/>
      <c r="C1373" s="2"/>
      <c r="D1373" s="1"/>
      <c r="O1373" s="26"/>
      <c r="Z1373" s="26"/>
      <c r="AA1373" s="25"/>
    </row>
    <row r="1374" spans="2:27" s="3" customFormat="1" ht="12.75">
      <c r="B1374" s="1"/>
      <c r="C1374" s="2"/>
      <c r="D1374" s="1"/>
      <c r="O1374" s="26"/>
      <c r="Z1374" s="26"/>
      <c r="AA1374" s="25"/>
    </row>
    <row r="1375" spans="2:27" s="3" customFormat="1" ht="12.75">
      <c r="B1375" s="1"/>
      <c r="C1375" s="2"/>
      <c r="D1375" s="1"/>
      <c r="O1375" s="26"/>
      <c r="Z1375" s="26"/>
      <c r="AA1375" s="25"/>
    </row>
    <row r="1376" spans="2:27" s="3" customFormat="1" ht="12.75">
      <c r="B1376" s="1"/>
      <c r="C1376" s="2"/>
      <c r="D1376" s="1"/>
      <c r="O1376" s="26"/>
      <c r="Z1376" s="26"/>
      <c r="AA1376" s="25"/>
    </row>
    <row r="1377" spans="2:27" s="3" customFormat="1" ht="12.75">
      <c r="B1377" s="1"/>
      <c r="C1377" s="2"/>
      <c r="D1377" s="1"/>
      <c r="O1377" s="26"/>
      <c r="Z1377" s="26"/>
      <c r="AA1377" s="25"/>
    </row>
    <row r="1378" spans="2:27" s="3" customFormat="1" ht="12.75">
      <c r="B1378" s="1"/>
      <c r="C1378" s="2"/>
      <c r="D1378" s="1"/>
      <c r="O1378" s="26"/>
      <c r="Z1378" s="26"/>
      <c r="AA1378" s="25"/>
    </row>
    <row r="1379" spans="2:27" s="3" customFormat="1" ht="12.75">
      <c r="B1379" s="1"/>
      <c r="C1379" s="2"/>
      <c r="D1379" s="1"/>
      <c r="O1379" s="26"/>
      <c r="Z1379" s="26"/>
      <c r="AA1379" s="25"/>
    </row>
    <row r="1380" spans="2:27" s="3" customFormat="1" ht="12.75">
      <c r="B1380" s="1"/>
      <c r="C1380" s="2"/>
      <c r="D1380" s="1"/>
      <c r="O1380" s="26"/>
      <c r="Z1380" s="26"/>
      <c r="AA1380" s="25"/>
    </row>
    <row r="1381" spans="2:27" s="3" customFormat="1" ht="12.75">
      <c r="B1381" s="1"/>
      <c r="C1381" s="2"/>
      <c r="D1381" s="1"/>
      <c r="O1381" s="26"/>
      <c r="Z1381" s="26"/>
      <c r="AA1381" s="25"/>
    </row>
    <row r="1382" spans="2:27" s="3" customFormat="1" ht="12.75">
      <c r="B1382" s="1"/>
      <c r="C1382" s="2"/>
      <c r="D1382" s="1"/>
      <c r="O1382" s="26"/>
      <c r="Z1382" s="26"/>
      <c r="AA1382" s="25"/>
    </row>
    <row r="1383" spans="2:27" s="3" customFormat="1" ht="12.75">
      <c r="B1383" s="1"/>
      <c r="C1383" s="2"/>
      <c r="D1383" s="1"/>
      <c r="O1383" s="26"/>
      <c r="Z1383" s="26"/>
      <c r="AA1383" s="25"/>
    </row>
    <row r="1384" spans="2:27" s="3" customFormat="1" ht="12.75">
      <c r="B1384" s="1"/>
      <c r="C1384" s="2"/>
      <c r="D1384" s="1"/>
      <c r="O1384" s="26"/>
      <c r="Z1384" s="26"/>
      <c r="AA1384" s="25"/>
    </row>
    <row r="1385" spans="2:27" s="3" customFormat="1" ht="12.75">
      <c r="B1385" s="1"/>
      <c r="C1385" s="2"/>
      <c r="D1385" s="1"/>
      <c r="O1385" s="26"/>
      <c r="Z1385" s="26"/>
      <c r="AA1385" s="25"/>
    </row>
    <row r="1386" spans="2:27" s="3" customFormat="1" ht="12.75">
      <c r="B1386" s="1"/>
      <c r="C1386" s="2"/>
      <c r="D1386" s="1"/>
      <c r="O1386" s="26"/>
      <c r="Z1386" s="26"/>
      <c r="AA1386" s="25"/>
    </row>
    <row r="1387" spans="2:27" s="3" customFormat="1" ht="12.75">
      <c r="B1387" s="1"/>
      <c r="C1387" s="2"/>
      <c r="D1387" s="1"/>
      <c r="O1387" s="26"/>
      <c r="Z1387" s="26"/>
      <c r="AA1387" s="25"/>
    </row>
    <row r="1388" spans="2:27" s="3" customFormat="1" ht="12.75">
      <c r="B1388" s="1"/>
      <c r="C1388" s="2"/>
      <c r="D1388" s="1"/>
      <c r="O1388" s="26"/>
      <c r="Z1388" s="26"/>
      <c r="AA1388" s="25"/>
    </row>
    <row r="1389" spans="2:27" s="3" customFormat="1" ht="12.75">
      <c r="B1389" s="1"/>
      <c r="C1389" s="2"/>
      <c r="D1389" s="1"/>
      <c r="O1389" s="26"/>
      <c r="Z1389" s="26"/>
      <c r="AA1389" s="25"/>
    </row>
    <row r="1390" spans="2:27" s="3" customFormat="1" ht="12.75">
      <c r="B1390" s="1"/>
      <c r="C1390" s="2"/>
      <c r="D1390" s="1"/>
      <c r="O1390" s="26"/>
      <c r="Z1390" s="26"/>
      <c r="AA1390" s="25"/>
    </row>
    <row r="1391" spans="2:27" s="3" customFormat="1" ht="12.75">
      <c r="B1391" s="1"/>
      <c r="C1391" s="2"/>
      <c r="D1391" s="1"/>
      <c r="O1391" s="26"/>
      <c r="Z1391" s="26"/>
      <c r="AA1391" s="25"/>
    </row>
    <row r="1392" spans="2:27" s="3" customFormat="1" ht="12.75">
      <c r="B1392" s="1"/>
      <c r="C1392" s="2"/>
      <c r="D1392" s="1"/>
      <c r="O1392" s="26"/>
      <c r="Z1392" s="26"/>
      <c r="AA1392" s="25"/>
    </row>
    <row r="1393" spans="2:27" s="3" customFormat="1" ht="12.75">
      <c r="B1393" s="1"/>
      <c r="C1393" s="2"/>
      <c r="D1393" s="1"/>
      <c r="O1393" s="26"/>
      <c r="Z1393" s="26"/>
      <c r="AA1393" s="25"/>
    </row>
    <row r="1394" spans="2:27" s="3" customFormat="1" ht="12.75">
      <c r="B1394" s="1"/>
      <c r="C1394" s="2"/>
      <c r="D1394" s="1"/>
      <c r="O1394" s="26"/>
      <c r="Z1394" s="26"/>
      <c r="AA1394" s="25"/>
    </row>
    <row r="1395" spans="2:27" s="3" customFormat="1" ht="12.75">
      <c r="B1395" s="1"/>
      <c r="C1395" s="2"/>
      <c r="D1395" s="1"/>
      <c r="O1395" s="26"/>
      <c r="Z1395" s="26"/>
      <c r="AA1395" s="25"/>
    </row>
    <row r="1396" spans="2:27" s="3" customFormat="1" ht="12.75">
      <c r="B1396" s="1"/>
      <c r="C1396" s="2"/>
      <c r="D1396" s="1"/>
      <c r="O1396" s="26"/>
      <c r="Z1396" s="26"/>
      <c r="AA1396" s="25"/>
    </row>
    <row r="1397" spans="2:27" s="3" customFormat="1" ht="12.75">
      <c r="B1397" s="1"/>
      <c r="C1397" s="2"/>
      <c r="D1397" s="1"/>
      <c r="O1397" s="26"/>
      <c r="Z1397" s="26"/>
      <c r="AA1397" s="25"/>
    </row>
    <row r="1398" spans="2:27" s="3" customFormat="1" ht="12.75">
      <c r="B1398" s="1"/>
      <c r="C1398" s="2"/>
      <c r="D1398" s="1"/>
      <c r="O1398" s="26"/>
      <c r="Z1398" s="26"/>
      <c r="AA1398" s="25"/>
    </row>
    <row r="1399" spans="2:27" s="3" customFormat="1" ht="12.75">
      <c r="B1399" s="1"/>
      <c r="C1399" s="2"/>
      <c r="D1399" s="1"/>
      <c r="O1399" s="26"/>
      <c r="Z1399" s="26"/>
      <c r="AA1399" s="25"/>
    </row>
    <row r="1400" spans="2:27" s="3" customFormat="1" ht="12.75">
      <c r="B1400" s="1"/>
      <c r="C1400" s="2"/>
      <c r="D1400" s="1"/>
      <c r="O1400" s="26"/>
      <c r="Z1400" s="26"/>
      <c r="AA1400" s="25"/>
    </row>
    <row r="1401" spans="2:27" s="3" customFormat="1" ht="12.75">
      <c r="B1401" s="1"/>
      <c r="C1401" s="2"/>
      <c r="D1401" s="1"/>
      <c r="O1401" s="26"/>
      <c r="Z1401" s="26"/>
      <c r="AA1401" s="25"/>
    </row>
    <row r="1402" spans="2:27" s="3" customFormat="1" ht="12.75">
      <c r="B1402" s="1"/>
      <c r="C1402" s="2"/>
      <c r="D1402" s="1"/>
      <c r="O1402" s="26"/>
      <c r="Z1402" s="26"/>
      <c r="AA1402" s="25"/>
    </row>
    <row r="1403" spans="2:27" s="3" customFormat="1" ht="12.75">
      <c r="B1403" s="1"/>
      <c r="C1403" s="2"/>
      <c r="D1403" s="1"/>
      <c r="O1403" s="26"/>
      <c r="Z1403" s="26"/>
      <c r="AA1403" s="25"/>
    </row>
    <row r="1404" spans="2:27" s="3" customFormat="1" ht="12.75">
      <c r="B1404" s="1"/>
      <c r="C1404" s="2"/>
      <c r="D1404" s="1"/>
      <c r="O1404" s="26"/>
      <c r="Z1404" s="26"/>
      <c r="AA1404" s="25"/>
    </row>
    <row r="1405" spans="2:27" s="3" customFormat="1" ht="12.75">
      <c r="B1405" s="1"/>
      <c r="C1405" s="2"/>
      <c r="D1405" s="1"/>
      <c r="O1405" s="26"/>
      <c r="Z1405" s="26"/>
      <c r="AA1405" s="25"/>
    </row>
    <row r="1406" spans="2:27" s="3" customFormat="1" ht="12.75">
      <c r="B1406" s="1"/>
      <c r="C1406" s="2"/>
      <c r="D1406" s="1"/>
      <c r="O1406" s="26"/>
      <c r="Z1406" s="26"/>
      <c r="AA1406" s="25"/>
    </row>
    <row r="1407" spans="2:27" s="3" customFormat="1" ht="12.75">
      <c r="B1407" s="1"/>
      <c r="C1407" s="2"/>
      <c r="D1407" s="1"/>
      <c r="O1407" s="26"/>
      <c r="Z1407" s="26"/>
      <c r="AA1407" s="25"/>
    </row>
    <row r="1408" spans="2:27" s="3" customFormat="1" ht="12.75">
      <c r="B1408" s="1"/>
      <c r="C1408" s="2"/>
      <c r="D1408" s="1"/>
      <c r="O1408" s="26"/>
      <c r="Z1408" s="26"/>
      <c r="AA1408" s="25"/>
    </row>
    <row r="1409" spans="2:27" s="3" customFormat="1" ht="12.75">
      <c r="B1409" s="1"/>
      <c r="C1409" s="2"/>
      <c r="D1409" s="1"/>
      <c r="O1409" s="26"/>
      <c r="Z1409" s="26"/>
      <c r="AA1409" s="25"/>
    </row>
    <row r="1410" spans="2:27" s="3" customFormat="1" ht="12.75">
      <c r="B1410" s="1"/>
      <c r="C1410" s="2"/>
      <c r="D1410" s="1"/>
      <c r="O1410" s="26"/>
      <c r="Z1410" s="26"/>
      <c r="AA1410" s="25"/>
    </row>
    <row r="1411" spans="2:27" s="3" customFormat="1" ht="12.75">
      <c r="B1411" s="1"/>
      <c r="C1411" s="2"/>
      <c r="D1411" s="1"/>
      <c r="O1411" s="26"/>
      <c r="Z1411" s="26"/>
      <c r="AA1411" s="25"/>
    </row>
    <row r="1412" spans="2:27" s="3" customFormat="1" ht="12.75">
      <c r="B1412" s="1"/>
      <c r="C1412" s="2"/>
      <c r="D1412" s="1"/>
      <c r="O1412" s="26"/>
      <c r="Z1412" s="26"/>
      <c r="AA1412" s="25"/>
    </row>
    <row r="1413" spans="2:27" s="3" customFormat="1" ht="12.75">
      <c r="B1413" s="1"/>
      <c r="C1413" s="2"/>
      <c r="D1413" s="1"/>
      <c r="O1413" s="26"/>
      <c r="Z1413" s="26"/>
      <c r="AA1413" s="25"/>
    </row>
    <row r="1414" spans="2:27" s="3" customFormat="1" ht="12.75">
      <c r="B1414" s="1"/>
      <c r="C1414" s="2"/>
      <c r="D1414" s="1"/>
      <c r="O1414" s="26"/>
      <c r="Z1414" s="26"/>
      <c r="AA1414" s="25"/>
    </row>
    <row r="1415" spans="2:27" s="3" customFormat="1" ht="12.75">
      <c r="B1415" s="1"/>
      <c r="C1415" s="2"/>
      <c r="D1415" s="1"/>
      <c r="O1415" s="26"/>
      <c r="Z1415" s="26"/>
      <c r="AA1415" s="25"/>
    </row>
    <row r="1416" spans="2:27" s="3" customFormat="1" ht="12.75">
      <c r="B1416" s="1"/>
      <c r="C1416" s="2"/>
      <c r="D1416" s="1"/>
      <c r="O1416" s="26"/>
      <c r="Z1416" s="26"/>
      <c r="AA1416" s="25"/>
    </row>
    <row r="1417" spans="2:27" s="3" customFormat="1" ht="12.75">
      <c r="B1417" s="1"/>
      <c r="C1417" s="2"/>
      <c r="D1417" s="1"/>
      <c r="O1417" s="26"/>
      <c r="Z1417" s="26"/>
      <c r="AA1417" s="25"/>
    </row>
    <row r="1418" spans="2:27" s="3" customFormat="1" ht="12.75">
      <c r="B1418" s="1"/>
      <c r="C1418" s="2"/>
      <c r="D1418" s="1"/>
      <c r="O1418" s="26"/>
      <c r="Z1418" s="26"/>
      <c r="AA1418" s="25"/>
    </row>
    <row r="1419" spans="2:27" s="3" customFormat="1" ht="12.75">
      <c r="B1419" s="1"/>
      <c r="C1419" s="2"/>
      <c r="D1419" s="1"/>
      <c r="O1419" s="26"/>
      <c r="Z1419" s="26"/>
      <c r="AA1419" s="25"/>
    </row>
    <row r="1420" spans="2:27" s="3" customFormat="1" ht="12.75">
      <c r="B1420" s="1"/>
      <c r="C1420" s="2"/>
      <c r="D1420" s="1"/>
      <c r="O1420" s="26"/>
      <c r="Z1420" s="26"/>
      <c r="AA1420" s="25"/>
    </row>
    <row r="1421" spans="2:27" s="3" customFormat="1" ht="12.75">
      <c r="B1421" s="1"/>
      <c r="C1421" s="2"/>
      <c r="D1421" s="1"/>
      <c r="O1421" s="26"/>
      <c r="Z1421" s="26"/>
      <c r="AA1421" s="25"/>
    </row>
    <row r="1422" spans="2:27" s="3" customFormat="1" ht="12.75">
      <c r="B1422" s="1"/>
      <c r="C1422" s="2"/>
      <c r="D1422" s="1"/>
      <c r="O1422" s="26"/>
      <c r="Z1422" s="26"/>
      <c r="AA1422" s="25"/>
    </row>
    <row r="1423" spans="2:27" s="3" customFormat="1" ht="12.75">
      <c r="B1423" s="1"/>
      <c r="C1423" s="2"/>
      <c r="D1423" s="1"/>
      <c r="O1423" s="26"/>
      <c r="Z1423" s="26"/>
      <c r="AA1423" s="25"/>
    </row>
    <row r="1424" spans="2:27" s="3" customFormat="1" ht="12.75">
      <c r="B1424" s="1"/>
      <c r="C1424" s="2"/>
      <c r="D1424" s="1"/>
      <c r="O1424" s="26"/>
      <c r="Z1424" s="26"/>
      <c r="AA1424" s="25"/>
    </row>
    <row r="1425" spans="2:27" s="3" customFormat="1" ht="12.75">
      <c r="B1425" s="1"/>
      <c r="C1425" s="2"/>
      <c r="D1425" s="1"/>
      <c r="O1425" s="26"/>
      <c r="Z1425" s="26"/>
      <c r="AA1425" s="25"/>
    </row>
    <row r="1426" spans="2:27" s="3" customFormat="1" ht="12.75">
      <c r="B1426" s="1"/>
      <c r="C1426" s="2"/>
      <c r="D1426" s="1"/>
      <c r="O1426" s="26"/>
      <c r="Z1426" s="26"/>
      <c r="AA1426" s="25"/>
    </row>
    <row r="1427" spans="2:27" s="3" customFormat="1" ht="12.75">
      <c r="B1427" s="1"/>
      <c r="C1427" s="2"/>
      <c r="D1427" s="1"/>
      <c r="O1427" s="26"/>
      <c r="Z1427" s="26"/>
      <c r="AA1427" s="25"/>
    </row>
    <row r="1428" spans="2:27" s="3" customFormat="1" ht="12.75">
      <c r="B1428" s="1"/>
      <c r="C1428" s="2"/>
      <c r="D1428" s="1"/>
      <c r="O1428" s="26"/>
      <c r="Z1428" s="26"/>
      <c r="AA1428" s="25"/>
    </row>
    <row r="1429" spans="2:27" s="3" customFormat="1" ht="12.75">
      <c r="B1429" s="1"/>
      <c r="C1429" s="2"/>
      <c r="D1429" s="1"/>
      <c r="O1429" s="26"/>
      <c r="Z1429" s="26"/>
      <c r="AA1429" s="25"/>
    </row>
    <row r="1430" spans="2:27" s="3" customFormat="1" ht="12.75">
      <c r="B1430" s="1"/>
      <c r="C1430" s="2"/>
      <c r="D1430" s="1"/>
      <c r="O1430" s="26"/>
      <c r="Z1430" s="26"/>
      <c r="AA1430" s="25"/>
    </row>
    <row r="1431" spans="2:27" s="3" customFormat="1" ht="12.75">
      <c r="B1431" s="1"/>
      <c r="C1431" s="2"/>
      <c r="D1431" s="1"/>
      <c r="O1431" s="26"/>
      <c r="Z1431" s="26"/>
      <c r="AA1431" s="25"/>
    </row>
    <row r="1432" spans="2:27" s="3" customFormat="1" ht="12.75">
      <c r="B1432" s="1"/>
      <c r="C1432" s="2"/>
      <c r="D1432" s="1"/>
      <c r="O1432" s="26"/>
      <c r="Z1432" s="26"/>
      <c r="AA1432" s="25"/>
    </row>
    <row r="1433" spans="2:27" s="3" customFormat="1" ht="12.75">
      <c r="B1433" s="1"/>
      <c r="C1433" s="2"/>
      <c r="D1433" s="1"/>
      <c r="O1433" s="26"/>
      <c r="Z1433" s="26"/>
      <c r="AA1433" s="25"/>
    </row>
    <row r="1434" spans="2:27" s="3" customFormat="1" ht="12.75">
      <c r="B1434" s="1"/>
      <c r="C1434" s="2"/>
      <c r="D1434" s="1"/>
      <c r="O1434" s="26"/>
      <c r="Z1434" s="26"/>
      <c r="AA1434" s="25"/>
    </row>
    <row r="1435" spans="2:27" s="3" customFormat="1" ht="12.75">
      <c r="B1435" s="1"/>
      <c r="C1435" s="2"/>
      <c r="D1435" s="1"/>
      <c r="O1435" s="26"/>
      <c r="Z1435" s="26"/>
      <c r="AA1435" s="25"/>
    </row>
    <row r="1436" spans="2:27" s="3" customFormat="1" ht="12.75">
      <c r="B1436" s="1"/>
      <c r="C1436" s="2"/>
      <c r="D1436" s="1"/>
      <c r="O1436" s="26"/>
      <c r="Z1436" s="26"/>
      <c r="AA1436" s="25"/>
    </row>
    <row r="1437" spans="2:27" s="3" customFormat="1" ht="12.75">
      <c r="B1437" s="1"/>
      <c r="C1437" s="2"/>
      <c r="D1437" s="1"/>
      <c r="O1437" s="26"/>
      <c r="Z1437" s="26"/>
      <c r="AA1437" s="25"/>
    </row>
    <row r="1438" spans="2:27" s="3" customFormat="1" ht="12.75">
      <c r="B1438" s="1"/>
      <c r="C1438" s="2"/>
      <c r="D1438" s="1"/>
      <c r="O1438" s="26"/>
      <c r="Z1438" s="26"/>
      <c r="AA1438" s="25"/>
    </row>
    <row r="1439" spans="2:27" s="3" customFormat="1" ht="12.75">
      <c r="B1439" s="1"/>
      <c r="C1439" s="2"/>
      <c r="D1439" s="1"/>
      <c r="O1439" s="26"/>
      <c r="Z1439" s="26"/>
      <c r="AA1439" s="25"/>
    </row>
    <row r="1440" spans="2:27" s="3" customFormat="1" ht="12.75">
      <c r="B1440" s="1"/>
      <c r="C1440" s="2"/>
      <c r="D1440" s="1"/>
      <c r="O1440" s="26"/>
      <c r="Z1440" s="26"/>
      <c r="AA1440" s="25"/>
    </row>
    <row r="1441" spans="2:27" s="3" customFormat="1" ht="12.75">
      <c r="B1441" s="1"/>
      <c r="C1441" s="2"/>
      <c r="D1441" s="1"/>
      <c r="O1441" s="26"/>
      <c r="Z1441" s="26"/>
      <c r="AA1441" s="25"/>
    </row>
    <row r="1442" spans="2:27" s="3" customFormat="1" ht="12.75">
      <c r="B1442" s="1"/>
      <c r="C1442" s="2"/>
      <c r="D1442" s="1"/>
      <c r="O1442" s="26"/>
      <c r="Z1442" s="26"/>
      <c r="AA1442" s="25"/>
    </row>
    <row r="1443" spans="2:27" s="3" customFormat="1" ht="12.75">
      <c r="B1443" s="1"/>
      <c r="C1443" s="2"/>
      <c r="D1443" s="1"/>
      <c r="O1443" s="26"/>
      <c r="Z1443" s="26"/>
      <c r="AA1443" s="25"/>
    </row>
    <row r="1444" spans="2:27" s="3" customFormat="1" ht="12.75">
      <c r="B1444" s="1"/>
      <c r="C1444" s="2"/>
      <c r="D1444" s="1"/>
      <c r="O1444" s="26"/>
      <c r="Z1444" s="26"/>
      <c r="AA1444" s="25"/>
    </row>
    <row r="1445" spans="2:27" s="3" customFormat="1" ht="12.75">
      <c r="B1445" s="1"/>
      <c r="C1445" s="2"/>
      <c r="D1445" s="1"/>
      <c r="O1445" s="26"/>
      <c r="Z1445" s="26"/>
      <c r="AA1445" s="25"/>
    </row>
    <row r="1446" spans="2:27" s="3" customFormat="1" ht="12.75">
      <c r="B1446" s="1"/>
      <c r="C1446" s="2"/>
      <c r="D1446" s="1"/>
      <c r="O1446" s="26"/>
      <c r="Z1446" s="26"/>
      <c r="AA1446" s="25"/>
    </row>
    <row r="1447" spans="2:27" s="3" customFormat="1" ht="12.75">
      <c r="B1447" s="1"/>
      <c r="C1447" s="2"/>
      <c r="D1447" s="1"/>
      <c r="O1447" s="26"/>
      <c r="Z1447" s="26"/>
      <c r="AA1447" s="25"/>
    </row>
    <row r="1448" spans="2:27" s="3" customFormat="1" ht="12.75">
      <c r="B1448" s="1"/>
      <c r="C1448" s="2"/>
      <c r="D1448" s="1"/>
      <c r="O1448" s="26"/>
      <c r="Z1448" s="26"/>
      <c r="AA1448" s="25"/>
    </row>
    <row r="1449" spans="2:27" s="3" customFormat="1" ht="12.75">
      <c r="B1449" s="1"/>
      <c r="C1449" s="2"/>
      <c r="D1449" s="1"/>
      <c r="O1449" s="26"/>
      <c r="Z1449" s="26"/>
      <c r="AA1449" s="25"/>
    </row>
    <row r="1450" spans="2:27" s="3" customFormat="1" ht="12.75">
      <c r="B1450" s="1"/>
      <c r="C1450" s="2"/>
      <c r="D1450" s="1"/>
      <c r="O1450" s="26"/>
      <c r="Z1450" s="26"/>
      <c r="AA1450" s="25"/>
    </row>
    <row r="1451" spans="2:27" s="3" customFormat="1" ht="12.75">
      <c r="B1451" s="1"/>
      <c r="C1451" s="2"/>
      <c r="D1451" s="1"/>
      <c r="O1451" s="26"/>
      <c r="Z1451" s="26"/>
      <c r="AA1451" s="25"/>
    </row>
    <row r="1452" spans="2:27" s="3" customFormat="1" ht="12.75">
      <c r="B1452" s="1"/>
      <c r="C1452" s="2"/>
      <c r="D1452" s="1"/>
      <c r="O1452" s="26"/>
      <c r="Z1452" s="26"/>
      <c r="AA1452" s="25"/>
    </row>
    <row r="1453" spans="2:27" s="3" customFormat="1" ht="12.75">
      <c r="B1453" s="1"/>
      <c r="C1453" s="2"/>
      <c r="D1453" s="1"/>
      <c r="O1453" s="26"/>
      <c r="Z1453" s="26"/>
      <c r="AA1453" s="25"/>
    </row>
    <row r="1454" spans="2:27" s="3" customFormat="1" ht="12.75">
      <c r="B1454" s="1"/>
      <c r="C1454" s="2"/>
      <c r="D1454" s="1"/>
      <c r="O1454" s="26"/>
      <c r="Z1454" s="26"/>
      <c r="AA1454" s="25"/>
    </row>
    <row r="1455" spans="2:27" s="3" customFormat="1" ht="12.75">
      <c r="B1455" s="1"/>
      <c r="C1455" s="2"/>
      <c r="D1455" s="1"/>
      <c r="O1455" s="26"/>
      <c r="Z1455" s="26"/>
      <c r="AA1455" s="25"/>
    </row>
    <row r="1456" spans="2:27" s="3" customFormat="1" ht="12.75">
      <c r="B1456" s="1"/>
      <c r="C1456" s="2"/>
      <c r="D1456" s="1"/>
      <c r="O1456" s="26"/>
      <c r="Z1456" s="26"/>
      <c r="AA1456" s="25"/>
    </row>
    <row r="1457" spans="2:27" s="3" customFormat="1" ht="12.75">
      <c r="B1457" s="1"/>
      <c r="C1457" s="2"/>
      <c r="D1457" s="1"/>
      <c r="O1457" s="26"/>
      <c r="Z1457" s="26"/>
      <c r="AA1457" s="25"/>
    </row>
    <row r="1458" spans="2:27" s="3" customFormat="1" ht="12.75">
      <c r="B1458" s="1"/>
      <c r="C1458" s="2"/>
      <c r="D1458" s="1"/>
      <c r="O1458" s="26"/>
      <c r="Z1458" s="26"/>
      <c r="AA1458" s="25"/>
    </row>
    <row r="1459" spans="2:27" s="3" customFormat="1" ht="12.75">
      <c r="B1459" s="1"/>
      <c r="C1459" s="2"/>
      <c r="D1459" s="1"/>
      <c r="O1459" s="26"/>
      <c r="Z1459" s="26"/>
      <c r="AA1459" s="25"/>
    </row>
    <row r="1460" spans="2:27" s="3" customFormat="1" ht="12.75">
      <c r="B1460" s="1"/>
      <c r="C1460" s="2"/>
      <c r="D1460" s="1"/>
      <c r="O1460" s="26"/>
      <c r="Z1460" s="26"/>
      <c r="AA1460" s="25"/>
    </row>
    <row r="1461" spans="2:27" s="3" customFormat="1" ht="12.75">
      <c r="B1461" s="1"/>
      <c r="C1461" s="2"/>
      <c r="D1461" s="1"/>
      <c r="O1461" s="26"/>
      <c r="Z1461" s="26"/>
      <c r="AA1461" s="25"/>
    </row>
    <row r="1462" spans="2:27" s="3" customFormat="1" ht="12.75">
      <c r="B1462" s="1"/>
      <c r="C1462" s="2"/>
      <c r="D1462" s="1"/>
      <c r="O1462" s="26"/>
      <c r="Z1462" s="26"/>
      <c r="AA1462" s="25"/>
    </row>
    <row r="1463" spans="2:27" s="3" customFormat="1" ht="12.75">
      <c r="B1463" s="1"/>
      <c r="C1463" s="2"/>
      <c r="D1463" s="1"/>
      <c r="O1463" s="26"/>
      <c r="Z1463" s="26"/>
      <c r="AA1463" s="25"/>
    </row>
    <row r="1464" spans="2:27" s="3" customFormat="1" ht="12.75">
      <c r="B1464" s="1"/>
      <c r="C1464" s="2"/>
      <c r="D1464" s="1"/>
      <c r="O1464" s="26"/>
      <c r="Z1464" s="26"/>
      <c r="AA1464" s="25"/>
    </row>
    <row r="1465" spans="2:27" s="3" customFormat="1" ht="12.75">
      <c r="B1465" s="1"/>
      <c r="C1465" s="2"/>
      <c r="D1465" s="1"/>
      <c r="O1465" s="26"/>
      <c r="Z1465" s="26"/>
      <c r="AA1465" s="25"/>
    </row>
    <row r="1466" spans="2:27" s="3" customFormat="1" ht="12.75">
      <c r="B1466" s="1"/>
      <c r="C1466" s="2"/>
      <c r="D1466" s="1"/>
      <c r="O1466" s="26"/>
      <c r="Z1466" s="26"/>
      <c r="AA1466" s="25"/>
    </row>
    <row r="1467" spans="2:27" s="3" customFormat="1" ht="12.75">
      <c r="B1467" s="1"/>
      <c r="C1467" s="2"/>
      <c r="D1467" s="1"/>
      <c r="O1467" s="26"/>
      <c r="Z1467" s="26"/>
      <c r="AA1467" s="25"/>
    </row>
    <row r="1468" spans="2:27" s="3" customFormat="1" ht="12.75">
      <c r="B1468" s="1"/>
      <c r="C1468" s="2"/>
      <c r="D1468" s="1"/>
      <c r="O1468" s="26"/>
      <c r="Z1468" s="26"/>
      <c r="AA1468" s="25"/>
    </row>
    <row r="1469" spans="2:27" s="3" customFormat="1" ht="12.75">
      <c r="B1469" s="1"/>
      <c r="C1469" s="2"/>
      <c r="D1469" s="1"/>
      <c r="O1469" s="26"/>
      <c r="Z1469" s="26"/>
      <c r="AA1469" s="25"/>
    </row>
    <row r="1470" spans="2:27" s="3" customFormat="1" ht="12.75">
      <c r="B1470" s="1"/>
      <c r="C1470" s="2"/>
      <c r="D1470" s="1"/>
      <c r="O1470" s="26"/>
      <c r="Z1470" s="26"/>
      <c r="AA1470" s="25"/>
    </row>
    <row r="1471" spans="2:27" s="3" customFormat="1" ht="12.75">
      <c r="B1471" s="1"/>
      <c r="C1471" s="2"/>
      <c r="D1471" s="1"/>
      <c r="O1471" s="26"/>
      <c r="Z1471" s="26"/>
      <c r="AA1471" s="25"/>
    </row>
    <row r="1472" spans="2:27" s="3" customFormat="1" ht="12.75">
      <c r="B1472" s="1"/>
      <c r="C1472" s="2"/>
      <c r="D1472" s="1"/>
      <c r="O1472" s="26"/>
      <c r="Z1472" s="26"/>
      <c r="AA1472" s="25"/>
    </row>
    <row r="1473" spans="2:27" s="3" customFormat="1" ht="12.75">
      <c r="B1473" s="1"/>
      <c r="C1473" s="2"/>
      <c r="D1473" s="1"/>
      <c r="O1473" s="26"/>
      <c r="Z1473" s="26"/>
      <c r="AA1473" s="25"/>
    </row>
    <row r="1474" spans="2:27" s="3" customFormat="1" ht="12.75">
      <c r="B1474" s="1"/>
      <c r="C1474" s="2"/>
      <c r="D1474" s="1"/>
      <c r="O1474" s="26"/>
      <c r="Z1474" s="26"/>
      <c r="AA1474" s="25"/>
    </row>
    <row r="1475" spans="2:27" s="3" customFormat="1" ht="12.75">
      <c r="B1475" s="1"/>
      <c r="C1475" s="2"/>
      <c r="D1475" s="1"/>
      <c r="O1475" s="26"/>
      <c r="Z1475" s="26"/>
      <c r="AA1475" s="25"/>
    </row>
    <row r="1476" spans="2:27" s="3" customFormat="1" ht="12.75">
      <c r="B1476" s="1"/>
      <c r="C1476" s="2"/>
      <c r="D1476" s="1"/>
      <c r="O1476" s="26"/>
      <c r="Z1476" s="26"/>
      <c r="AA1476" s="25"/>
    </row>
    <row r="1477" spans="2:27" s="3" customFormat="1" ht="12.75">
      <c r="B1477" s="1"/>
      <c r="C1477" s="2"/>
      <c r="D1477" s="1"/>
      <c r="O1477" s="26"/>
      <c r="Z1477" s="26"/>
      <c r="AA1477" s="25"/>
    </row>
    <row r="1478" spans="2:27" s="3" customFormat="1" ht="12.75">
      <c r="B1478" s="1"/>
      <c r="C1478" s="2"/>
      <c r="D1478" s="1"/>
      <c r="O1478" s="26"/>
      <c r="Z1478" s="26"/>
      <c r="AA1478" s="25"/>
    </row>
    <row r="1479" spans="2:27" s="3" customFormat="1" ht="12.75">
      <c r="B1479" s="1"/>
      <c r="C1479" s="2"/>
      <c r="D1479" s="1"/>
      <c r="O1479" s="26"/>
      <c r="Z1479" s="26"/>
      <c r="AA1479" s="25"/>
    </row>
    <row r="1480" spans="2:27" s="3" customFormat="1" ht="12.75">
      <c r="B1480" s="1"/>
      <c r="C1480" s="2"/>
      <c r="D1480" s="1"/>
      <c r="O1480" s="26"/>
      <c r="Z1480" s="26"/>
      <c r="AA1480" s="25"/>
    </row>
    <row r="1481" spans="2:27" s="3" customFormat="1" ht="12.75">
      <c r="B1481" s="1"/>
      <c r="C1481" s="2"/>
      <c r="D1481" s="1"/>
      <c r="O1481" s="26"/>
      <c r="Z1481" s="26"/>
      <c r="AA1481" s="25"/>
    </row>
    <row r="1482" spans="2:27" s="3" customFormat="1" ht="12.75">
      <c r="B1482" s="1"/>
      <c r="C1482" s="2"/>
      <c r="D1482" s="1"/>
      <c r="O1482" s="26"/>
      <c r="Z1482" s="26"/>
      <c r="AA1482" s="25"/>
    </row>
    <row r="1483" spans="2:27" s="3" customFormat="1" ht="12.75">
      <c r="B1483" s="1"/>
      <c r="C1483" s="2"/>
      <c r="D1483" s="1"/>
      <c r="O1483" s="26"/>
      <c r="Z1483" s="26"/>
      <c r="AA1483" s="25"/>
    </row>
    <row r="1484" spans="2:27" s="3" customFormat="1" ht="12.75">
      <c r="B1484" s="1"/>
      <c r="C1484" s="2"/>
      <c r="D1484" s="1"/>
      <c r="O1484" s="26"/>
      <c r="Z1484" s="26"/>
      <c r="AA1484" s="25"/>
    </row>
    <row r="1485" spans="2:27" s="3" customFormat="1" ht="12.75">
      <c r="B1485" s="1"/>
      <c r="C1485" s="2"/>
      <c r="D1485" s="1"/>
      <c r="O1485" s="26"/>
      <c r="Z1485" s="26"/>
      <c r="AA1485" s="25"/>
    </row>
    <row r="1486" spans="2:27" s="3" customFormat="1" ht="12.75">
      <c r="B1486" s="1"/>
      <c r="C1486" s="2"/>
      <c r="D1486" s="1"/>
      <c r="O1486" s="26"/>
      <c r="Z1486" s="26"/>
      <c r="AA1486" s="25"/>
    </row>
    <row r="1487" spans="2:27" s="3" customFormat="1" ht="12.75">
      <c r="B1487" s="1"/>
      <c r="C1487" s="2"/>
      <c r="D1487" s="1"/>
      <c r="O1487" s="26"/>
      <c r="Z1487" s="26"/>
      <c r="AA1487" s="25"/>
    </row>
    <row r="1488" spans="2:27" s="3" customFormat="1" ht="12.75">
      <c r="B1488" s="1"/>
      <c r="C1488" s="2"/>
      <c r="D1488" s="1"/>
      <c r="O1488" s="26"/>
      <c r="Z1488" s="26"/>
      <c r="AA1488" s="25"/>
    </row>
    <row r="1489" spans="2:27" s="3" customFormat="1" ht="12.75">
      <c r="B1489" s="1"/>
      <c r="C1489" s="2"/>
      <c r="D1489" s="1"/>
      <c r="O1489" s="26"/>
      <c r="Z1489" s="26"/>
      <c r="AA1489" s="25"/>
    </row>
    <row r="1490" spans="2:27" s="3" customFormat="1" ht="12.75">
      <c r="B1490" s="1"/>
      <c r="C1490" s="2"/>
      <c r="D1490" s="1"/>
      <c r="O1490" s="26"/>
      <c r="Z1490" s="26"/>
      <c r="AA1490" s="25"/>
    </row>
    <row r="1491" spans="2:27" s="3" customFormat="1" ht="12.75">
      <c r="B1491" s="1"/>
      <c r="C1491" s="2"/>
      <c r="D1491" s="1"/>
      <c r="O1491" s="26"/>
      <c r="Z1491" s="26"/>
      <c r="AA1491" s="25"/>
    </row>
    <row r="1492" spans="2:27" s="3" customFormat="1" ht="12.75">
      <c r="B1492" s="1"/>
      <c r="C1492" s="2"/>
      <c r="D1492" s="1"/>
      <c r="O1492" s="26"/>
      <c r="Z1492" s="26"/>
      <c r="AA1492" s="25"/>
    </row>
    <row r="1493" spans="2:27" s="3" customFormat="1" ht="12.75">
      <c r="B1493" s="1"/>
      <c r="C1493" s="2"/>
      <c r="D1493" s="1"/>
      <c r="O1493" s="26"/>
      <c r="Z1493" s="26"/>
      <c r="AA1493" s="25"/>
    </row>
    <row r="1494" spans="2:27" s="3" customFormat="1" ht="12.75">
      <c r="B1494" s="1"/>
      <c r="C1494" s="2"/>
      <c r="D1494" s="1"/>
      <c r="O1494" s="26"/>
      <c r="Z1494" s="26"/>
      <c r="AA1494" s="25"/>
    </row>
    <row r="1495" spans="2:27" s="3" customFormat="1" ht="12.75">
      <c r="B1495" s="1"/>
      <c r="C1495" s="2"/>
      <c r="D1495" s="1"/>
      <c r="O1495" s="26"/>
      <c r="Z1495" s="26"/>
      <c r="AA1495" s="25"/>
    </row>
    <row r="1496" spans="2:27" s="3" customFormat="1" ht="12.75">
      <c r="B1496" s="1"/>
      <c r="C1496" s="2"/>
      <c r="D1496" s="1"/>
      <c r="O1496" s="26"/>
      <c r="Z1496" s="26"/>
      <c r="AA1496" s="25"/>
    </row>
    <row r="1497" spans="2:27" s="3" customFormat="1" ht="12.75">
      <c r="B1497" s="1"/>
      <c r="C1497" s="2"/>
      <c r="D1497" s="1"/>
      <c r="O1497" s="26"/>
      <c r="Z1497" s="26"/>
      <c r="AA1497" s="25"/>
    </row>
    <row r="1498" spans="2:27" s="3" customFormat="1" ht="12.75">
      <c r="B1498" s="1"/>
      <c r="C1498" s="2"/>
      <c r="D1498" s="1"/>
      <c r="O1498" s="26"/>
      <c r="Z1498" s="26"/>
      <c r="AA1498" s="25"/>
    </row>
    <row r="1499" spans="2:27" s="3" customFormat="1" ht="12.75">
      <c r="B1499" s="1"/>
      <c r="C1499" s="2"/>
      <c r="D1499" s="1"/>
      <c r="O1499" s="26"/>
      <c r="Z1499" s="26"/>
      <c r="AA1499" s="25"/>
    </row>
    <row r="1500" spans="2:27" s="3" customFormat="1" ht="12.75">
      <c r="B1500" s="1"/>
      <c r="C1500" s="2"/>
      <c r="D1500" s="1"/>
      <c r="O1500" s="26"/>
      <c r="Z1500" s="26"/>
      <c r="AA1500" s="25"/>
    </row>
    <row r="1501" spans="2:27" s="3" customFormat="1" ht="12.75">
      <c r="B1501" s="1"/>
      <c r="C1501" s="2"/>
      <c r="D1501" s="1"/>
      <c r="O1501" s="26"/>
      <c r="Z1501" s="26"/>
      <c r="AA1501" s="25"/>
    </row>
    <row r="1502" spans="2:27" s="3" customFormat="1" ht="12.75">
      <c r="B1502" s="1"/>
      <c r="C1502" s="2"/>
      <c r="D1502" s="1"/>
      <c r="O1502" s="26"/>
      <c r="Z1502" s="26"/>
      <c r="AA1502" s="25"/>
    </row>
    <row r="1503" spans="2:27" s="3" customFormat="1" ht="12.75">
      <c r="B1503" s="1"/>
      <c r="C1503" s="2"/>
      <c r="D1503" s="1"/>
      <c r="O1503" s="26"/>
      <c r="Z1503" s="26"/>
      <c r="AA1503" s="25"/>
    </row>
    <row r="1504" spans="2:27" s="3" customFormat="1" ht="12.75">
      <c r="B1504" s="1"/>
      <c r="C1504" s="2"/>
      <c r="D1504" s="1"/>
      <c r="O1504" s="26"/>
      <c r="Z1504" s="26"/>
      <c r="AA1504" s="25"/>
    </row>
    <row r="1505" spans="2:27" s="3" customFormat="1" ht="12.75">
      <c r="B1505" s="1"/>
      <c r="C1505" s="2"/>
      <c r="D1505" s="1"/>
      <c r="O1505" s="26"/>
      <c r="Z1505" s="26"/>
      <c r="AA1505" s="25"/>
    </row>
    <row r="1506" spans="2:27" s="3" customFormat="1" ht="12.75">
      <c r="B1506" s="1"/>
      <c r="C1506" s="2"/>
      <c r="D1506" s="1"/>
      <c r="O1506" s="26"/>
      <c r="Z1506" s="26"/>
      <c r="AA1506" s="25"/>
    </row>
    <row r="1507" spans="2:27" s="3" customFormat="1" ht="12.75">
      <c r="B1507" s="1"/>
      <c r="C1507" s="2"/>
      <c r="D1507" s="1"/>
      <c r="O1507" s="26"/>
      <c r="Z1507" s="26"/>
      <c r="AA1507" s="25"/>
    </row>
    <row r="1508" spans="2:27" s="3" customFormat="1" ht="12.75">
      <c r="B1508" s="1"/>
      <c r="C1508" s="2"/>
      <c r="D1508" s="1"/>
      <c r="O1508" s="26"/>
      <c r="Z1508" s="26"/>
      <c r="AA1508" s="25"/>
    </row>
    <row r="1509" spans="2:27" s="3" customFormat="1" ht="12.75">
      <c r="B1509" s="1"/>
      <c r="C1509" s="2"/>
      <c r="D1509" s="1"/>
      <c r="O1509" s="26"/>
      <c r="Z1509" s="26"/>
      <c r="AA1509" s="25"/>
    </row>
    <row r="1510" spans="2:27" s="3" customFormat="1" ht="12.75">
      <c r="B1510" s="1"/>
      <c r="C1510" s="2"/>
      <c r="D1510" s="1"/>
      <c r="O1510" s="26"/>
      <c r="Z1510" s="26"/>
      <c r="AA1510" s="25"/>
    </row>
    <row r="1511" spans="2:27" s="3" customFormat="1" ht="12.75">
      <c r="B1511" s="1"/>
      <c r="C1511" s="2"/>
      <c r="D1511" s="1"/>
      <c r="O1511" s="26"/>
      <c r="Z1511" s="26"/>
      <c r="AA1511" s="25"/>
    </row>
    <row r="1512" spans="2:27" s="3" customFormat="1" ht="12.75">
      <c r="B1512" s="1"/>
      <c r="C1512" s="2"/>
      <c r="D1512" s="1"/>
      <c r="O1512" s="26"/>
      <c r="Z1512" s="26"/>
      <c r="AA1512" s="25"/>
    </row>
    <row r="1513" spans="2:27" s="3" customFormat="1" ht="12.75">
      <c r="B1513" s="1"/>
      <c r="C1513" s="2"/>
      <c r="D1513" s="1"/>
      <c r="O1513" s="26"/>
      <c r="Z1513" s="26"/>
      <c r="AA1513" s="25"/>
    </row>
    <row r="1514" spans="2:27" s="3" customFormat="1" ht="12.75">
      <c r="B1514" s="1"/>
      <c r="C1514" s="2"/>
      <c r="D1514" s="1"/>
      <c r="O1514" s="26"/>
      <c r="Z1514" s="26"/>
      <c r="AA1514" s="25"/>
    </row>
    <row r="1515" spans="2:27" s="3" customFormat="1" ht="12.75">
      <c r="B1515" s="1"/>
      <c r="C1515" s="2"/>
      <c r="D1515" s="1"/>
      <c r="O1515" s="26"/>
      <c r="Z1515" s="26"/>
      <c r="AA1515" s="25"/>
    </row>
    <row r="1516" spans="2:27" s="3" customFormat="1" ht="12.75">
      <c r="B1516" s="1"/>
      <c r="C1516" s="2"/>
      <c r="D1516" s="1"/>
      <c r="O1516" s="26"/>
      <c r="Z1516" s="26"/>
      <c r="AA1516" s="25"/>
    </row>
    <row r="1517" spans="2:27" s="3" customFormat="1" ht="12.75">
      <c r="B1517" s="1"/>
      <c r="C1517" s="2"/>
      <c r="D1517" s="1"/>
      <c r="O1517" s="26"/>
      <c r="Z1517" s="26"/>
      <c r="AA1517" s="25"/>
    </row>
    <row r="1518" spans="2:27" s="3" customFormat="1" ht="12.75">
      <c r="B1518" s="1"/>
      <c r="C1518" s="2"/>
      <c r="D1518" s="1"/>
      <c r="O1518" s="26"/>
      <c r="Z1518" s="26"/>
      <c r="AA1518" s="25"/>
    </row>
    <row r="1519" spans="2:27" s="3" customFormat="1" ht="12.75">
      <c r="B1519" s="1"/>
      <c r="C1519" s="2"/>
      <c r="D1519" s="1"/>
      <c r="O1519" s="26"/>
      <c r="Z1519" s="26"/>
      <c r="AA1519" s="25"/>
    </row>
    <row r="1520" spans="2:27" s="3" customFormat="1" ht="12.75">
      <c r="B1520" s="1"/>
      <c r="C1520" s="2"/>
      <c r="D1520" s="1"/>
      <c r="O1520" s="26"/>
      <c r="Z1520" s="26"/>
      <c r="AA1520" s="25"/>
    </row>
    <row r="1521" spans="2:27" s="3" customFormat="1" ht="12.75">
      <c r="B1521" s="1"/>
      <c r="C1521" s="2"/>
      <c r="D1521" s="1"/>
      <c r="O1521" s="26"/>
      <c r="Z1521" s="26"/>
      <c r="AA1521" s="25"/>
    </row>
    <row r="1522" spans="2:27" s="3" customFormat="1" ht="12.75">
      <c r="B1522" s="1"/>
      <c r="C1522" s="2"/>
      <c r="D1522" s="1"/>
      <c r="O1522" s="26"/>
      <c r="Z1522" s="26"/>
      <c r="AA1522" s="25"/>
    </row>
    <row r="1523" spans="2:27" s="3" customFormat="1" ht="12.75">
      <c r="B1523" s="1"/>
      <c r="C1523" s="2"/>
      <c r="D1523" s="1"/>
      <c r="O1523" s="26"/>
      <c r="Z1523" s="26"/>
      <c r="AA1523" s="25"/>
    </row>
    <row r="1524" spans="2:27" s="3" customFormat="1" ht="12.75">
      <c r="B1524" s="1"/>
      <c r="C1524" s="2"/>
      <c r="D1524" s="1"/>
      <c r="O1524" s="26"/>
      <c r="Z1524" s="26"/>
      <c r="AA1524" s="25"/>
    </row>
    <row r="1525" spans="2:27" s="3" customFormat="1" ht="12.75">
      <c r="B1525" s="1"/>
      <c r="C1525" s="2"/>
      <c r="D1525" s="1"/>
      <c r="O1525" s="26"/>
      <c r="Z1525" s="26"/>
      <c r="AA1525" s="25"/>
    </row>
    <row r="1526" spans="2:27" s="3" customFormat="1" ht="12.75">
      <c r="B1526" s="1"/>
      <c r="C1526" s="2"/>
      <c r="D1526" s="1"/>
      <c r="O1526" s="26"/>
      <c r="Z1526" s="26"/>
      <c r="AA1526" s="25"/>
    </row>
    <row r="1527" spans="2:27" s="3" customFormat="1" ht="12.75">
      <c r="B1527" s="1"/>
      <c r="C1527" s="2"/>
      <c r="D1527" s="1"/>
      <c r="O1527" s="26"/>
      <c r="Z1527" s="26"/>
      <c r="AA1527" s="25"/>
    </row>
    <row r="1528" spans="2:27" s="3" customFormat="1" ht="12.75">
      <c r="B1528" s="1"/>
      <c r="C1528" s="2"/>
      <c r="D1528" s="1"/>
      <c r="O1528" s="26"/>
      <c r="Z1528" s="26"/>
      <c r="AA1528" s="25"/>
    </row>
    <row r="1529" spans="2:27" s="3" customFormat="1" ht="12.75">
      <c r="B1529" s="1"/>
      <c r="C1529" s="2"/>
      <c r="D1529" s="1"/>
      <c r="O1529" s="26"/>
      <c r="Z1529" s="26"/>
      <c r="AA1529" s="25"/>
    </row>
    <row r="1530" spans="2:27" s="3" customFormat="1" ht="12.75">
      <c r="B1530" s="1"/>
      <c r="C1530" s="2"/>
      <c r="D1530" s="1"/>
      <c r="O1530" s="26"/>
      <c r="Z1530" s="26"/>
      <c r="AA1530" s="25"/>
    </row>
    <row r="1531" spans="2:27" s="3" customFormat="1" ht="12.75">
      <c r="B1531" s="1"/>
      <c r="C1531" s="2"/>
      <c r="D1531" s="1"/>
      <c r="O1531" s="26"/>
      <c r="Z1531" s="26"/>
      <c r="AA1531" s="25"/>
    </row>
    <row r="1532" spans="2:27" s="3" customFormat="1" ht="12.75">
      <c r="B1532" s="1"/>
      <c r="C1532" s="2"/>
      <c r="D1532" s="1"/>
      <c r="O1532" s="26"/>
      <c r="Z1532" s="26"/>
      <c r="AA1532" s="25"/>
    </row>
    <row r="1533" spans="2:27" s="3" customFormat="1" ht="12.75">
      <c r="B1533" s="1"/>
      <c r="C1533" s="2"/>
      <c r="D1533" s="1"/>
      <c r="O1533" s="26"/>
      <c r="Z1533" s="26"/>
      <c r="AA1533" s="25"/>
    </row>
    <row r="1534" spans="2:27" s="3" customFormat="1" ht="12.75">
      <c r="B1534" s="1"/>
      <c r="C1534" s="2"/>
      <c r="D1534" s="1"/>
      <c r="O1534" s="26"/>
      <c r="Z1534" s="26"/>
      <c r="AA1534" s="25"/>
    </row>
    <row r="1535" spans="2:27" s="3" customFormat="1" ht="12.75">
      <c r="B1535" s="1"/>
      <c r="C1535" s="2"/>
      <c r="D1535" s="1"/>
      <c r="O1535" s="26"/>
      <c r="Z1535" s="26"/>
      <c r="AA1535" s="25"/>
    </row>
    <row r="1536" spans="2:27" s="3" customFormat="1" ht="12.75">
      <c r="B1536" s="1"/>
      <c r="C1536" s="2"/>
      <c r="D1536" s="1"/>
      <c r="O1536" s="26"/>
      <c r="Z1536" s="26"/>
      <c r="AA1536" s="25"/>
    </row>
    <row r="1537" spans="2:27" s="3" customFormat="1" ht="12.75">
      <c r="B1537" s="1"/>
      <c r="C1537" s="2"/>
      <c r="D1537" s="1"/>
      <c r="O1537" s="26"/>
      <c r="Z1537" s="26"/>
      <c r="AA1537" s="25"/>
    </row>
    <row r="1538" spans="2:27" s="3" customFormat="1" ht="12.75">
      <c r="B1538" s="1"/>
      <c r="C1538" s="2"/>
      <c r="D1538" s="1"/>
      <c r="O1538" s="26"/>
      <c r="Z1538" s="26"/>
      <c r="AA1538" s="25"/>
    </row>
    <row r="1539" spans="2:27" s="3" customFormat="1" ht="12.75">
      <c r="B1539" s="1"/>
      <c r="C1539" s="2"/>
      <c r="D1539" s="1"/>
      <c r="O1539" s="26"/>
      <c r="Z1539" s="26"/>
      <c r="AA1539" s="25"/>
    </row>
    <row r="1540" spans="2:27" s="3" customFormat="1" ht="12.75">
      <c r="B1540" s="1"/>
      <c r="C1540" s="2"/>
      <c r="D1540" s="1"/>
      <c r="O1540" s="26"/>
      <c r="Z1540" s="26"/>
      <c r="AA1540" s="25"/>
    </row>
    <row r="1541" spans="2:27" s="3" customFormat="1" ht="12.75">
      <c r="B1541" s="1"/>
      <c r="C1541" s="2"/>
      <c r="D1541" s="1"/>
      <c r="O1541" s="26"/>
      <c r="Z1541" s="26"/>
      <c r="AA1541" s="25"/>
    </row>
    <row r="1542" spans="2:27" s="3" customFormat="1" ht="12.75">
      <c r="B1542" s="1"/>
      <c r="C1542" s="2"/>
      <c r="D1542" s="1"/>
      <c r="O1542" s="26"/>
      <c r="Z1542" s="26"/>
      <c r="AA1542" s="25"/>
    </row>
    <row r="1543" spans="2:27" s="3" customFormat="1" ht="12.75">
      <c r="B1543" s="1"/>
      <c r="C1543" s="2"/>
      <c r="D1543" s="1"/>
      <c r="O1543" s="26"/>
      <c r="Z1543" s="26"/>
      <c r="AA1543" s="25"/>
    </row>
    <row r="1544" spans="2:27" s="3" customFormat="1" ht="12.75">
      <c r="B1544" s="1"/>
      <c r="C1544" s="2"/>
      <c r="D1544" s="1"/>
      <c r="O1544" s="26"/>
      <c r="Z1544" s="26"/>
      <c r="AA1544" s="25"/>
    </row>
    <row r="1545" spans="2:27" s="3" customFormat="1" ht="12.75">
      <c r="B1545" s="1"/>
      <c r="C1545" s="2"/>
      <c r="D1545" s="1"/>
      <c r="O1545" s="26"/>
      <c r="Z1545" s="26"/>
      <c r="AA1545" s="25"/>
    </row>
    <row r="1546" spans="2:27" s="3" customFormat="1" ht="12.75">
      <c r="B1546" s="1"/>
      <c r="C1546" s="2"/>
      <c r="D1546" s="1"/>
      <c r="O1546" s="26"/>
      <c r="Z1546" s="26"/>
      <c r="AA1546" s="25"/>
    </row>
    <row r="1547" spans="2:27" s="3" customFormat="1" ht="12.75">
      <c r="B1547" s="1"/>
      <c r="C1547" s="2"/>
      <c r="D1547" s="1"/>
      <c r="O1547" s="26"/>
      <c r="Z1547" s="26"/>
      <c r="AA1547" s="25"/>
    </row>
    <row r="1548" spans="2:27" s="3" customFormat="1" ht="12.75">
      <c r="B1548" s="1"/>
      <c r="C1548" s="2"/>
      <c r="D1548" s="1"/>
      <c r="O1548" s="26"/>
      <c r="Z1548" s="26"/>
      <c r="AA1548" s="25"/>
    </row>
    <row r="1549" spans="2:27" s="3" customFormat="1" ht="12.75">
      <c r="B1549" s="1"/>
      <c r="C1549" s="2"/>
      <c r="D1549" s="1"/>
      <c r="O1549" s="26"/>
      <c r="Z1549" s="26"/>
      <c r="AA1549" s="25"/>
    </row>
    <row r="1550" spans="2:27" s="3" customFormat="1" ht="12.75">
      <c r="B1550" s="1"/>
      <c r="C1550" s="2"/>
      <c r="D1550" s="1"/>
      <c r="O1550" s="26"/>
      <c r="Z1550" s="26"/>
      <c r="AA1550" s="25"/>
    </row>
    <row r="1551" spans="2:27" s="3" customFormat="1" ht="12.75">
      <c r="B1551" s="1"/>
      <c r="C1551" s="2"/>
      <c r="D1551" s="1"/>
      <c r="O1551" s="26"/>
      <c r="Z1551" s="26"/>
      <c r="AA1551" s="25"/>
    </row>
    <row r="1552" spans="2:27" s="3" customFormat="1" ht="12.75">
      <c r="B1552" s="1"/>
      <c r="C1552" s="2"/>
      <c r="D1552" s="1"/>
      <c r="O1552" s="26"/>
      <c r="Z1552" s="26"/>
      <c r="AA1552" s="25"/>
    </row>
    <row r="1553" spans="2:27" s="3" customFormat="1" ht="12.75">
      <c r="B1553" s="1"/>
      <c r="C1553" s="2"/>
      <c r="D1553" s="1"/>
      <c r="O1553" s="26"/>
      <c r="Z1553" s="26"/>
      <c r="AA1553" s="25"/>
    </row>
    <row r="1554" spans="2:27" s="3" customFormat="1" ht="12.75">
      <c r="B1554" s="1"/>
      <c r="C1554" s="2"/>
      <c r="D1554" s="1"/>
      <c r="O1554" s="26"/>
      <c r="Z1554" s="26"/>
      <c r="AA1554" s="25"/>
    </row>
    <row r="1555" spans="2:27" s="3" customFormat="1" ht="12.75">
      <c r="B1555" s="1"/>
      <c r="C1555" s="2"/>
      <c r="D1555" s="1"/>
      <c r="O1555" s="26"/>
      <c r="Z1555" s="26"/>
      <c r="AA1555" s="25"/>
    </row>
    <row r="1556" spans="2:27" s="3" customFormat="1" ht="12.75">
      <c r="B1556" s="1"/>
      <c r="C1556" s="2"/>
      <c r="D1556" s="1"/>
      <c r="O1556" s="26"/>
      <c r="Z1556" s="26"/>
      <c r="AA1556" s="25"/>
    </row>
    <row r="1557" spans="2:27" s="3" customFormat="1" ht="12.75">
      <c r="B1557" s="1"/>
      <c r="C1557" s="2"/>
      <c r="D1557" s="1"/>
      <c r="O1557" s="26"/>
      <c r="Z1557" s="26"/>
      <c r="AA1557" s="25"/>
    </row>
    <row r="1558" spans="2:27" s="3" customFormat="1" ht="12.75">
      <c r="B1558" s="1"/>
      <c r="C1558" s="2"/>
      <c r="D1558" s="1"/>
      <c r="O1558" s="26"/>
      <c r="Z1558" s="26"/>
      <c r="AA1558" s="25"/>
    </row>
    <row r="1559" spans="2:27" s="3" customFormat="1" ht="12.75">
      <c r="B1559" s="1"/>
      <c r="C1559" s="2"/>
      <c r="D1559" s="1"/>
      <c r="O1559" s="26"/>
      <c r="Z1559" s="26"/>
      <c r="AA1559" s="25"/>
    </row>
    <row r="1560" spans="2:27" s="3" customFormat="1" ht="12.75">
      <c r="B1560" s="1"/>
      <c r="C1560" s="2"/>
      <c r="D1560" s="1"/>
      <c r="O1560" s="26"/>
      <c r="Z1560" s="26"/>
      <c r="AA1560" s="25"/>
    </row>
    <row r="1561" spans="2:27" s="3" customFormat="1" ht="12.75">
      <c r="B1561" s="1"/>
      <c r="C1561" s="2"/>
      <c r="D1561" s="1"/>
      <c r="O1561" s="26"/>
      <c r="Z1561" s="26"/>
      <c r="AA1561" s="25"/>
    </row>
    <row r="1562" spans="2:27" s="3" customFormat="1" ht="12.75">
      <c r="B1562" s="1"/>
      <c r="C1562" s="2"/>
      <c r="D1562" s="1"/>
      <c r="O1562" s="26"/>
      <c r="Z1562" s="26"/>
      <c r="AA1562" s="25"/>
    </row>
    <row r="1563" spans="2:27" s="3" customFormat="1" ht="12.75">
      <c r="B1563" s="1"/>
      <c r="C1563" s="2"/>
      <c r="D1563" s="1"/>
      <c r="O1563" s="26"/>
      <c r="Z1563" s="26"/>
      <c r="AA1563" s="25"/>
    </row>
    <row r="1564" spans="2:27" s="3" customFormat="1" ht="12.75">
      <c r="B1564" s="1"/>
      <c r="C1564" s="2"/>
      <c r="D1564" s="1"/>
      <c r="O1564" s="26"/>
      <c r="Z1564" s="26"/>
      <c r="AA1564" s="25"/>
    </row>
    <row r="1565" spans="2:27" s="3" customFormat="1" ht="12.75">
      <c r="B1565" s="1"/>
      <c r="C1565" s="2"/>
      <c r="D1565" s="1"/>
      <c r="O1565" s="26"/>
      <c r="Z1565" s="26"/>
      <c r="AA1565" s="25"/>
    </row>
    <row r="1566" spans="2:27" s="3" customFormat="1" ht="12.75">
      <c r="B1566" s="1"/>
      <c r="C1566" s="2"/>
      <c r="D1566" s="1"/>
      <c r="O1566" s="26"/>
      <c r="Z1566" s="26"/>
      <c r="AA1566" s="25"/>
    </row>
    <row r="1567" spans="2:27" s="3" customFormat="1" ht="12.75">
      <c r="B1567" s="1"/>
      <c r="C1567" s="2"/>
      <c r="D1567" s="1"/>
      <c r="O1567" s="26"/>
      <c r="Z1567" s="26"/>
      <c r="AA1567" s="25"/>
    </row>
    <row r="1568" spans="2:27" s="3" customFormat="1" ht="12.75">
      <c r="B1568" s="1"/>
      <c r="C1568" s="2"/>
      <c r="D1568" s="1"/>
      <c r="O1568" s="26"/>
      <c r="Z1568" s="26"/>
      <c r="AA1568" s="25"/>
    </row>
    <row r="1569" spans="2:27" s="3" customFormat="1" ht="12.75">
      <c r="B1569" s="1"/>
      <c r="C1569" s="2"/>
      <c r="D1569" s="1"/>
      <c r="O1569" s="26"/>
      <c r="Z1569" s="26"/>
      <c r="AA1569" s="25"/>
    </row>
    <row r="1570" spans="2:27" s="3" customFormat="1" ht="12.75">
      <c r="B1570" s="1"/>
      <c r="C1570" s="2"/>
      <c r="D1570" s="1"/>
      <c r="O1570" s="26"/>
      <c r="Z1570" s="26"/>
      <c r="AA1570" s="25"/>
    </row>
    <row r="1571" spans="2:27" s="3" customFormat="1" ht="12.75">
      <c r="B1571" s="1"/>
      <c r="C1571" s="2"/>
      <c r="D1571" s="1"/>
      <c r="O1571" s="26"/>
      <c r="Z1571" s="26"/>
      <c r="AA1571" s="25"/>
    </row>
    <row r="1572" spans="2:27" s="3" customFormat="1" ht="12.75">
      <c r="B1572" s="1"/>
      <c r="C1572" s="2"/>
      <c r="D1572" s="1"/>
      <c r="O1572" s="26"/>
      <c r="Z1572" s="26"/>
      <c r="AA1572" s="25"/>
    </row>
    <row r="1573" spans="2:27" s="3" customFormat="1" ht="12.75">
      <c r="B1573" s="1"/>
      <c r="C1573" s="2"/>
      <c r="D1573" s="1"/>
      <c r="O1573" s="26"/>
      <c r="Z1573" s="26"/>
      <c r="AA1573" s="25"/>
    </row>
    <row r="1574" spans="2:27" s="3" customFormat="1" ht="12.75">
      <c r="B1574" s="1"/>
      <c r="C1574" s="2"/>
      <c r="D1574" s="1"/>
      <c r="O1574" s="26"/>
      <c r="Z1574" s="26"/>
      <c r="AA1574" s="25"/>
    </row>
    <row r="1575" spans="2:27" s="3" customFormat="1" ht="12.75">
      <c r="B1575" s="1"/>
      <c r="C1575" s="2"/>
      <c r="D1575" s="1"/>
      <c r="O1575" s="26"/>
      <c r="Z1575" s="26"/>
      <c r="AA1575" s="25"/>
    </row>
    <row r="1576" spans="2:27" s="3" customFormat="1" ht="12.75">
      <c r="B1576" s="1"/>
      <c r="C1576" s="2"/>
      <c r="D1576" s="1"/>
      <c r="O1576" s="26"/>
      <c r="Z1576" s="26"/>
      <c r="AA1576" s="25"/>
    </row>
    <row r="1577" spans="2:27" s="3" customFormat="1" ht="12.75">
      <c r="B1577" s="1"/>
      <c r="C1577" s="2"/>
      <c r="D1577" s="1"/>
      <c r="O1577" s="26"/>
      <c r="Z1577" s="26"/>
      <c r="AA1577" s="25"/>
    </row>
    <row r="1578" spans="2:27" s="3" customFormat="1" ht="12.75">
      <c r="B1578" s="1"/>
      <c r="C1578" s="2"/>
      <c r="D1578" s="1"/>
      <c r="O1578" s="26"/>
      <c r="Z1578" s="26"/>
      <c r="AA1578" s="25"/>
    </row>
    <row r="1579" spans="2:27" s="3" customFormat="1" ht="12.75">
      <c r="B1579" s="1"/>
      <c r="C1579" s="2"/>
      <c r="D1579" s="1"/>
      <c r="O1579" s="26"/>
      <c r="Z1579" s="26"/>
      <c r="AA1579" s="25"/>
    </row>
    <row r="1580" spans="2:27" s="3" customFormat="1" ht="12.75">
      <c r="B1580" s="1"/>
      <c r="C1580" s="2"/>
      <c r="D1580" s="1"/>
      <c r="O1580" s="26"/>
      <c r="Z1580" s="26"/>
      <c r="AA1580" s="25"/>
    </row>
    <row r="1581" spans="2:27" s="3" customFormat="1" ht="12.75">
      <c r="B1581" s="1"/>
      <c r="C1581" s="2"/>
      <c r="D1581" s="1"/>
      <c r="O1581" s="26"/>
      <c r="Z1581" s="26"/>
      <c r="AA1581" s="25"/>
    </row>
    <row r="1582" spans="2:27" s="3" customFormat="1" ht="12.75">
      <c r="B1582" s="1"/>
      <c r="C1582" s="2"/>
      <c r="D1582" s="1"/>
      <c r="O1582" s="26"/>
      <c r="Z1582" s="26"/>
      <c r="AA1582" s="25"/>
    </row>
    <row r="1583" spans="2:27" s="3" customFormat="1" ht="12.75">
      <c r="B1583" s="1"/>
      <c r="C1583" s="2"/>
      <c r="D1583" s="1"/>
      <c r="O1583" s="26"/>
      <c r="Z1583" s="26"/>
      <c r="AA1583" s="25"/>
    </row>
    <row r="1584" spans="2:27" s="3" customFormat="1" ht="12.75">
      <c r="B1584" s="1"/>
      <c r="C1584" s="2"/>
      <c r="D1584" s="1"/>
      <c r="O1584" s="26"/>
      <c r="Z1584" s="26"/>
      <c r="AA1584" s="25"/>
    </row>
    <row r="1585" spans="2:27" s="3" customFormat="1" ht="12.75">
      <c r="B1585" s="1"/>
      <c r="C1585" s="2"/>
      <c r="D1585" s="1"/>
      <c r="O1585" s="26"/>
      <c r="Z1585" s="26"/>
      <c r="AA1585" s="25"/>
    </row>
    <row r="1586" spans="2:27" s="3" customFormat="1" ht="12.75">
      <c r="B1586" s="1"/>
      <c r="C1586" s="2"/>
      <c r="D1586" s="1"/>
      <c r="O1586" s="26"/>
      <c r="Z1586" s="26"/>
      <c r="AA1586" s="25"/>
    </row>
    <row r="1587" spans="2:27" s="3" customFormat="1" ht="12.75">
      <c r="B1587" s="1"/>
      <c r="C1587" s="2"/>
      <c r="D1587" s="1"/>
      <c r="O1587" s="26"/>
      <c r="Z1587" s="26"/>
      <c r="AA1587" s="25"/>
    </row>
    <row r="1588" spans="2:27" s="3" customFormat="1" ht="12.75">
      <c r="B1588" s="1"/>
      <c r="C1588" s="2"/>
      <c r="D1588" s="1"/>
      <c r="O1588" s="26"/>
      <c r="Z1588" s="26"/>
      <c r="AA1588" s="25"/>
    </row>
    <row r="1589" spans="2:27" s="3" customFormat="1" ht="12.75">
      <c r="B1589" s="1"/>
      <c r="C1589" s="2"/>
      <c r="D1589" s="1"/>
      <c r="O1589" s="26"/>
      <c r="Z1589" s="26"/>
      <c r="AA1589" s="25"/>
    </row>
    <row r="1590" spans="2:27" s="3" customFormat="1" ht="12.75">
      <c r="B1590" s="1"/>
      <c r="C1590" s="2"/>
      <c r="D1590" s="1"/>
      <c r="O1590" s="26"/>
      <c r="Z1590" s="26"/>
      <c r="AA1590" s="25"/>
    </row>
    <row r="1591" spans="2:27" s="3" customFormat="1" ht="12.75">
      <c r="B1591" s="1"/>
      <c r="C1591" s="2"/>
      <c r="D1591" s="1"/>
      <c r="O1591" s="26"/>
      <c r="Z1591" s="26"/>
      <c r="AA1591" s="25"/>
    </row>
    <row r="1592" spans="2:27" s="3" customFormat="1" ht="12.75">
      <c r="B1592" s="1"/>
      <c r="C1592" s="2"/>
      <c r="D1592" s="1"/>
      <c r="O1592" s="26"/>
      <c r="Z1592" s="26"/>
      <c r="AA1592" s="25"/>
    </row>
    <row r="1593" spans="2:27" s="3" customFormat="1" ht="12.75">
      <c r="B1593" s="1"/>
      <c r="C1593" s="2"/>
      <c r="D1593" s="1"/>
      <c r="O1593" s="26"/>
      <c r="Z1593" s="26"/>
      <c r="AA1593" s="25"/>
    </row>
    <row r="1594" spans="2:27" s="3" customFormat="1" ht="12.75">
      <c r="B1594" s="1"/>
      <c r="C1594" s="2"/>
      <c r="D1594" s="1"/>
      <c r="O1594" s="26"/>
      <c r="Z1594" s="26"/>
      <c r="AA1594" s="25"/>
    </row>
    <row r="1595" spans="2:27" s="3" customFormat="1" ht="12.75">
      <c r="B1595" s="1"/>
      <c r="C1595" s="2"/>
      <c r="D1595" s="1"/>
      <c r="O1595" s="26"/>
      <c r="Z1595" s="26"/>
      <c r="AA1595" s="25"/>
    </row>
    <row r="1596" spans="2:27" s="3" customFormat="1" ht="12.75">
      <c r="B1596" s="1"/>
      <c r="C1596" s="2"/>
      <c r="D1596" s="1"/>
      <c r="O1596" s="26"/>
      <c r="Z1596" s="26"/>
      <c r="AA1596" s="25"/>
    </row>
    <row r="1597" spans="2:27" s="3" customFormat="1" ht="12.75">
      <c r="B1597" s="1"/>
      <c r="C1597" s="2"/>
      <c r="D1597" s="1"/>
      <c r="O1597" s="26"/>
      <c r="Z1597" s="26"/>
      <c r="AA1597" s="25"/>
    </row>
    <row r="1598" spans="2:27" s="3" customFormat="1" ht="12.75">
      <c r="B1598" s="1"/>
      <c r="C1598" s="2"/>
      <c r="D1598" s="1"/>
      <c r="O1598" s="26"/>
      <c r="Z1598" s="26"/>
      <c r="AA1598" s="25"/>
    </row>
    <row r="1599" spans="2:27" s="3" customFormat="1" ht="12.75">
      <c r="B1599" s="1"/>
      <c r="C1599" s="2"/>
      <c r="D1599" s="1"/>
      <c r="O1599" s="26"/>
      <c r="Z1599" s="26"/>
      <c r="AA1599" s="25"/>
    </row>
    <row r="1600" spans="2:27" s="3" customFormat="1" ht="12.75">
      <c r="B1600" s="1"/>
      <c r="C1600" s="2"/>
      <c r="D1600" s="1"/>
      <c r="O1600" s="26"/>
      <c r="Z1600" s="26"/>
      <c r="AA1600" s="25"/>
    </row>
    <row r="1601" spans="2:27" s="3" customFormat="1" ht="12.75">
      <c r="B1601" s="1"/>
      <c r="C1601" s="2"/>
      <c r="D1601" s="1"/>
      <c r="O1601" s="26"/>
      <c r="Z1601" s="26"/>
      <c r="AA1601" s="25"/>
    </row>
    <row r="1602" spans="2:27" s="3" customFormat="1" ht="12.75">
      <c r="B1602" s="1"/>
      <c r="C1602" s="2"/>
      <c r="D1602" s="1"/>
      <c r="O1602" s="26"/>
      <c r="Z1602" s="26"/>
      <c r="AA1602" s="25"/>
    </row>
    <row r="1603" spans="2:27" s="3" customFormat="1" ht="12.75">
      <c r="B1603" s="1"/>
      <c r="C1603" s="2"/>
      <c r="D1603" s="1"/>
      <c r="O1603" s="26"/>
      <c r="Z1603" s="26"/>
      <c r="AA1603" s="25"/>
    </row>
    <row r="1604" spans="2:27" s="3" customFormat="1" ht="12.75">
      <c r="B1604" s="1"/>
      <c r="C1604" s="2"/>
      <c r="D1604" s="1"/>
      <c r="O1604" s="26"/>
      <c r="Z1604" s="26"/>
      <c r="AA1604" s="25"/>
    </row>
    <row r="1605" spans="2:27" s="3" customFormat="1" ht="12.75">
      <c r="B1605" s="1"/>
      <c r="C1605" s="2"/>
      <c r="D1605" s="1"/>
      <c r="O1605" s="26"/>
      <c r="Z1605" s="26"/>
      <c r="AA1605" s="25"/>
    </row>
    <row r="1606" spans="2:27" s="3" customFormat="1" ht="12.75">
      <c r="B1606" s="1"/>
      <c r="C1606" s="2"/>
      <c r="D1606" s="1"/>
      <c r="O1606" s="26"/>
      <c r="Z1606" s="26"/>
      <c r="AA1606" s="25"/>
    </row>
    <row r="1607" spans="2:27" s="3" customFormat="1" ht="12.75">
      <c r="B1607" s="1"/>
      <c r="C1607" s="2"/>
      <c r="D1607" s="1"/>
      <c r="O1607" s="26"/>
      <c r="Z1607" s="26"/>
      <c r="AA1607" s="25"/>
    </row>
    <row r="1608" spans="2:27" s="3" customFormat="1" ht="12.75">
      <c r="B1608" s="1"/>
      <c r="C1608" s="2"/>
      <c r="D1608" s="1"/>
      <c r="O1608" s="26"/>
      <c r="Z1608" s="26"/>
      <c r="AA1608" s="25"/>
    </row>
    <row r="1609" spans="2:27" s="3" customFormat="1" ht="12.75">
      <c r="B1609" s="1"/>
      <c r="C1609" s="2"/>
      <c r="D1609" s="1"/>
      <c r="O1609" s="26"/>
      <c r="Z1609" s="26"/>
      <c r="AA1609" s="25"/>
    </row>
    <row r="1610" spans="2:27" s="3" customFormat="1" ht="12.75">
      <c r="B1610" s="1"/>
      <c r="C1610" s="2"/>
      <c r="D1610" s="1"/>
      <c r="O1610" s="26"/>
      <c r="Z1610" s="26"/>
      <c r="AA1610" s="25"/>
    </row>
    <row r="1611" spans="2:27" s="3" customFormat="1" ht="12.75">
      <c r="B1611" s="1"/>
      <c r="C1611" s="2"/>
      <c r="D1611" s="1"/>
      <c r="O1611" s="26"/>
      <c r="Z1611" s="26"/>
      <c r="AA1611" s="25"/>
    </row>
    <row r="1612" spans="2:27" s="3" customFormat="1" ht="12.75">
      <c r="B1612" s="1"/>
      <c r="C1612" s="2"/>
      <c r="D1612" s="1"/>
      <c r="O1612" s="26"/>
      <c r="Z1612" s="26"/>
      <c r="AA1612" s="25"/>
    </row>
    <row r="1613" spans="2:27" s="3" customFormat="1" ht="12.75">
      <c r="B1613" s="1"/>
      <c r="C1613" s="2"/>
      <c r="D1613" s="1"/>
      <c r="O1613" s="26"/>
      <c r="Z1613" s="26"/>
      <c r="AA1613" s="25"/>
    </row>
    <row r="1614" spans="2:27" s="3" customFormat="1" ht="12.75">
      <c r="B1614" s="1"/>
      <c r="C1614" s="2"/>
      <c r="D1614" s="1"/>
      <c r="O1614" s="26"/>
      <c r="Z1614" s="26"/>
      <c r="AA1614" s="25"/>
    </row>
    <row r="1615" spans="2:27" s="3" customFormat="1" ht="12.75">
      <c r="B1615" s="1"/>
      <c r="C1615" s="2"/>
      <c r="D1615" s="1"/>
      <c r="O1615" s="26"/>
      <c r="Z1615" s="26"/>
      <c r="AA1615" s="25"/>
    </row>
    <row r="1616" spans="2:27" s="3" customFormat="1" ht="12.75">
      <c r="B1616" s="1"/>
      <c r="C1616" s="2"/>
      <c r="D1616" s="1"/>
      <c r="O1616" s="26"/>
      <c r="Z1616" s="26"/>
      <c r="AA1616" s="25"/>
    </row>
    <row r="1617" spans="2:27" s="3" customFormat="1" ht="12.75">
      <c r="B1617" s="1"/>
      <c r="C1617" s="2"/>
      <c r="D1617" s="1"/>
      <c r="O1617" s="26"/>
      <c r="Z1617" s="26"/>
      <c r="AA1617" s="25"/>
    </row>
    <row r="1618" spans="2:27" s="3" customFormat="1" ht="12.75">
      <c r="B1618" s="1"/>
      <c r="C1618" s="2"/>
      <c r="D1618" s="1"/>
      <c r="O1618" s="26"/>
      <c r="Z1618" s="26"/>
      <c r="AA1618" s="25"/>
    </row>
    <row r="1619" spans="2:27" s="3" customFormat="1" ht="12.75">
      <c r="B1619" s="1"/>
      <c r="C1619" s="2"/>
      <c r="D1619" s="1"/>
      <c r="O1619" s="26"/>
      <c r="Z1619" s="26"/>
      <c r="AA1619" s="25"/>
    </row>
    <row r="1620" spans="2:27" s="3" customFormat="1" ht="12.75">
      <c r="B1620" s="1"/>
      <c r="C1620" s="2"/>
      <c r="D1620" s="1"/>
      <c r="O1620" s="26"/>
      <c r="Z1620" s="26"/>
      <c r="AA1620" s="25"/>
    </row>
    <row r="1621" spans="2:27" s="3" customFormat="1" ht="12.75">
      <c r="B1621" s="1"/>
      <c r="C1621" s="2"/>
      <c r="D1621" s="1"/>
      <c r="O1621" s="26"/>
      <c r="Z1621" s="26"/>
      <c r="AA1621" s="25"/>
    </row>
    <row r="1622" spans="2:27" s="3" customFormat="1" ht="12.75">
      <c r="B1622" s="1"/>
      <c r="C1622" s="2"/>
      <c r="D1622" s="1"/>
      <c r="O1622" s="26"/>
      <c r="Z1622" s="26"/>
      <c r="AA1622" s="25"/>
    </row>
    <row r="1623" spans="2:27" s="3" customFormat="1" ht="12.75">
      <c r="B1623" s="1"/>
      <c r="C1623" s="2"/>
      <c r="D1623" s="1"/>
      <c r="O1623" s="26"/>
      <c r="Z1623" s="26"/>
      <c r="AA1623" s="25"/>
    </row>
    <row r="1624" spans="2:27" s="3" customFormat="1" ht="12.75">
      <c r="B1624" s="1"/>
      <c r="C1624" s="2"/>
      <c r="D1624" s="1"/>
      <c r="O1624" s="26"/>
      <c r="Z1624" s="26"/>
      <c r="AA1624" s="25"/>
    </row>
    <row r="1625" spans="2:27" s="3" customFormat="1" ht="12.75">
      <c r="B1625" s="1"/>
      <c r="C1625" s="2"/>
      <c r="D1625" s="1"/>
      <c r="O1625" s="26"/>
      <c r="Z1625" s="26"/>
      <c r="AA1625" s="25"/>
    </row>
    <row r="1626" spans="2:27" s="3" customFormat="1" ht="12.75">
      <c r="B1626" s="1"/>
      <c r="C1626" s="2"/>
      <c r="D1626" s="1"/>
      <c r="O1626" s="26"/>
      <c r="Z1626" s="26"/>
      <c r="AA1626" s="25"/>
    </row>
    <row r="1627" spans="2:27" s="3" customFormat="1" ht="12.75">
      <c r="B1627" s="1"/>
      <c r="C1627" s="2"/>
      <c r="D1627" s="1"/>
      <c r="O1627" s="26"/>
      <c r="Z1627" s="26"/>
      <c r="AA1627" s="25"/>
    </row>
    <row r="1628" spans="2:27" s="3" customFormat="1" ht="12.75">
      <c r="B1628" s="1"/>
      <c r="C1628" s="2"/>
      <c r="D1628" s="1"/>
      <c r="O1628" s="26"/>
      <c r="Z1628" s="26"/>
      <c r="AA1628" s="25"/>
    </row>
    <row r="1629" spans="2:27" s="3" customFormat="1" ht="12.75">
      <c r="B1629" s="1"/>
      <c r="C1629" s="2"/>
      <c r="D1629" s="1"/>
      <c r="O1629" s="26"/>
      <c r="Z1629" s="26"/>
      <c r="AA1629" s="25"/>
    </row>
    <row r="1630" spans="2:27" s="3" customFormat="1" ht="12.75">
      <c r="B1630" s="1"/>
      <c r="C1630" s="2"/>
      <c r="D1630" s="1"/>
      <c r="O1630" s="26"/>
      <c r="Z1630" s="26"/>
      <c r="AA1630" s="25"/>
    </row>
    <row r="1631" spans="2:27" s="3" customFormat="1" ht="12.75">
      <c r="B1631" s="1"/>
      <c r="C1631" s="2"/>
      <c r="D1631" s="1"/>
      <c r="O1631" s="26"/>
      <c r="Z1631" s="26"/>
      <c r="AA1631" s="25"/>
    </row>
    <row r="1632" spans="2:27" s="3" customFormat="1" ht="12.75">
      <c r="B1632" s="1"/>
      <c r="C1632" s="2"/>
      <c r="D1632" s="1"/>
      <c r="O1632" s="26"/>
      <c r="Z1632" s="26"/>
      <c r="AA1632" s="25"/>
    </row>
    <row r="1633" spans="2:27" s="3" customFormat="1" ht="12.75">
      <c r="B1633" s="1"/>
      <c r="C1633" s="2"/>
      <c r="D1633" s="1"/>
      <c r="O1633" s="26"/>
      <c r="Z1633" s="26"/>
      <c r="AA1633" s="25"/>
    </row>
    <row r="1634" spans="2:27" s="3" customFormat="1" ht="12.75">
      <c r="B1634" s="1"/>
      <c r="C1634" s="2"/>
      <c r="D1634" s="1"/>
      <c r="O1634" s="26"/>
      <c r="Z1634" s="26"/>
      <c r="AA1634" s="25"/>
    </row>
    <row r="1635" spans="2:27" s="3" customFormat="1" ht="12.75">
      <c r="B1635" s="1"/>
      <c r="C1635" s="2"/>
      <c r="D1635" s="1"/>
      <c r="O1635" s="26"/>
      <c r="Z1635" s="26"/>
      <c r="AA1635" s="25"/>
    </row>
    <row r="1636" spans="2:27" s="3" customFormat="1" ht="12.75">
      <c r="B1636" s="1"/>
      <c r="C1636" s="2"/>
      <c r="D1636" s="1"/>
      <c r="O1636" s="26"/>
      <c r="Z1636" s="26"/>
      <c r="AA1636" s="25"/>
    </row>
    <row r="1637" spans="2:27" s="3" customFormat="1" ht="12.75">
      <c r="B1637" s="1"/>
      <c r="C1637" s="2"/>
      <c r="D1637" s="1"/>
      <c r="O1637" s="26"/>
      <c r="Z1637" s="26"/>
      <c r="AA1637" s="25"/>
    </row>
    <row r="1638" spans="2:27" s="3" customFormat="1" ht="12.75">
      <c r="B1638" s="1"/>
      <c r="C1638" s="2"/>
      <c r="D1638" s="1"/>
      <c r="O1638" s="26"/>
      <c r="Z1638" s="26"/>
      <c r="AA1638" s="25"/>
    </row>
    <row r="1639" spans="2:27" s="3" customFormat="1" ht="12.75">
      <c r="B1639" s="1"/>
      <c r="C1639" s="2"/>
      <c r="D1639" s="1"/>
      <c r="O1639" s="26"/>
      <c r="Z1639" s="26"/>
      <c r="AA1639" s="25"/>
    </row>
    <row r="1640" spans="2:27" s="3" customFormat="1" ht="12.75">
      <c r="B1640" s="1"/>
      <c r="C1640" s="2"/>
      <c r="D1640" s="1"/>
      <c r="O1640" s="26"/>
      <c r="Z1640" s="26"/>
      <c r="AA1640" s="25"/>
    </row>
    <row r="1641" spans="2:27" s="3" customFormat="1" ht="12.75">
      <c r="B1641" s="1"/>
      <c r="C1641" s="2"/>
      <c r="D1641" s="1"/>
      <c r="O1641" s="26"/>
      <c r="Z1641" s="26"/>
      <c r="AA1641" s="25"/>
    </row>
    <row r="1642" spans="2:27" s="3" customFormat="1" ht="12.75">
      <c r="B1642" s="1"/>
      <c r="C1642" s="2"/>
      <c r="D1642" s="1"/>
      <c r="O1642" s="26"/>
      <c r="Z1642" s="26"/>
      <c r="AA1642" s="25"/>
    </row>
    <row r="1643" spans="2:27" s="3" customFormat="1" ht="12.75">
      <c r="B1643" s="1"/>
      <c r="C1643" s="2"/>
      <c r="D1643" s="1"/>
      <c r="O1643" s="26"/>
      <c r="Z1643" s="26"/>
      <c r="AA1643" s="25"/>
    </row>
    <row r="1644" spans="2:27" s="3" customFormat="1" ht="12.75">
      <c r="B1644" s="1"/>
      <c r="C1644" s="2"/>
      <c r="D1644" s="1"/>
      <c r="O1644" s="26"/>
      <c r="Z1644" s="26"/>
      <c r="AA1644" s="25"/>
    </row>
    <row r="1645" spans="2:27" s="3" customFormat="1" ht="12.75">
      <c r="B1645" s="1"/>
      <c r="C1645" s="2"/>
      <c r="D1645" s="1"/>
      <c r="O1645" s="26"/>
      <c r="Z1645" s="26"/>
      <c r="AA1645" s="25"/>
    </row>
    <row r="1646" spans="2:27" s="3" customFormat="1" ht="12.75">
      <c r="B1646" s="1"/>
      <c r="C1646" s="2"/>
      <c r="D1646" s="1"/>
      <c r="O1646" s="26"/>
      <c r="Z1646" s="26"/>
      <c r="AA1646" s="25"/>
    </row>
    <row r="1647" spans="2:27" s="3" customFormat="1" ht="12.75">
      <c r="B1647" s="1"/>
      <c r="C1647" s="2"/>
      <c r="D1647" s="1"/>
      <c r="O1647" s="26"/>
      <c r="Z1647" s="26"/>
      <c r="AA1647" s="25"/>
    </row>
    <row r="1648" spans="2:27" s="3" customFormat="1" ht="12.75">
      <c r="B1648" s="1"/>
      <c r="C1648" s="2"/>
      <c r="D1648" s="1"/>
      <c r="O1648" s="26"/>
      <c r="Z1648" s="26"/>
      <c r="AA1648" s="25"/>
    </row>
    <row r="1649" spans="2:27" s="3" customFormat="1" ht="12.75">
      <c r="B1649" s="1"/>
      <c r="C1649" s="2"/>
      <c r="D1649" s="1"/>
      <c r="O1649" s="26"/>
      <c r="Z1649" s="26"/>
      <c r="AA1649" s="25"/>
    </row>
    <row r="1650" spans="2:27" s="3" customFormat="1" ht="12.75">
      <c r="B1650" s="1"/>
      <c r="C1650" s="2"/>
      <c r="D1650" s="1"/>
      <c r="O1650" s="26"/>
      <c r="Z1650" s="26"/>
      <c r="AA1650" s="25"/>
    </row>
    <row r="1651" spans="2:27" s="3" customFormat="1" ht="12.75">
      <c r="B1651" s="1"/>
      <c r="C1651" s="2"/>
      <c r="D1651" s="1"/>
      <c r="O1651" s="26"/>
      <c r="Z1651" s="26"/>
      <c r="AA1651" s="25"/>
    </row>
    <row r="1652" spans="2:27" s="3" customFormat="1" ht="12.75">
      <c r="B1652" s="1"/>
      <c r="C1652" s="2"/>
      <c r="D1652" s="1"/>
      <c r="O1652" s="26"/>
      <c r="Z1652" s="26"/>
      <c r="AA1652" s="25"/>
    </row>
    <row r="1653" spans="2:27" s="3" customFormat="1" ht="12.75">
      <c r="B1653" s="1"/>
      <c r="C1653" s="2"/>
      <c r="D1653" s="1"/>
      <c r="O1653" s="26"/>
      <c r="Z1653" s="26"/>
      <c r="AA1653" s="25"/>
    </row>
    <row r="1654" spans="2:27" s="3" customFormat="1" ht="12.75">
      <c r="B1654" s="1"/>
      <c r="C1654" s="2"/>
      <c r="D1654" s="1"/>
      <c r="O1654" s="26"/>
      <c r="Z1654" s="26"/>
      <c r="AA1654" s="25"/>
    </row>
    <row r="1655" spans="2:27" s="3" customFormat="1" ht="12.75">
      <c r="B1655" s="1"/>
      <c r="C1655" s="2"/>
      <c r="D1655" s="1"/>
      <c r="O1655" s="26"/>
      <c r="Z1655" s="26"/>
      <c r="AA1655" s="25"/>
    </row>
    <row r="1656" spans="2:27" s="3" customFormat="1" ht="12.75">
      <c r="B1656" s="1"/>
      <c r="C1656" s="2"/>
      <c r="D1656" s="1"/>
      <c r="O1656" s="26"/>
      <c r="Z1656" s="26"/>
      <c r="AA1656" s="25"/>
    </row>
    <row r="1657" spans="2:27" s="3" customFormat="1" ht="12.75">
      <c r="B1657" s="1"/>
      <c r="C1657" s="2"/>
      <c r="D1657" s="1"/>
      <c r="O1657" s="26"/>
      <c r="Z1657" s="26"/>
      <c r="AA1657" s="25"/>
    </row>
    <row r="1658" spans="2:27" s="3" customFormat="1" ht="12.75">
      <c r="B1658" s="1"/>
      <c r="C1658" s="2"/>
      <c r="D1658" s="1"/>
      <c r="O1658" s="26"/>
      <c r="Z1658" s="26"/>
      <c r="AA1658" s="25"/>
    </row>
    <row r="1659" spans="2:27" s="3" customFormat="1" ht="12.75">
      <c r="B1659" s="1"/>
      <c r="C1659" s="2"/>
      <c r="D1659" s="1"/>
      <c r="O1659" s="26"/>
      <c r="Z1659" s="26"/>
      <c r="AA1659" s="25"/>
    </row>
    <row r="1660" spans="2:27" s="3" customFormat="1" ht="12.75">
      <c r="B1660" s="1"/>
      <c r="C1660" s="2"/>
      <c r="D1660" s="1"/>
      <c r="O1660" s="26"/>
      <c r="Z1660" s="26"/>
      <c r="AA1660" s="25"/>
    </row>
    <row r="1661" spans="2:27" s="3" customFormat="1" ht="12.75">
      <c r="B1661" s="1"/>
      <c r="C1661" s="2"/>
      <c r="D1661" s="1"/>
      <c r="O1661" s="26"/>
      <c r="Z1661" s="26"/>
      <c r="AA1661" s="25"/>
    </row>
    <row r="1662" spans="2:27" s="3" customFormat="1" ht="12.75">
      <c r="B1662" s="1"/>
      <c r="C1662" s="2"/>
      <c r="D1662" s="1"/>
      <c r="O1662" s="26"/>
      <c r="Z1662" s="26"/>
      <c r="AA1662" s="25"/>
    </row>
    <row r="1663" spans="2:27" s="3" customFormat="1" ht="12.75">
      <c r="B1663" s="1"/>
      <c r="C1663" s="2"/>
      <c r="D1663" s="1"/>
      <c r="O1663" s="26"/>
      <c r="Z1663" s="26"/>
      <c r="AA1663" s="25"/>
    </row>
    <row r="1664" spans="2:27" s="3" customFormat="1" ht="12.75">
      <c r="B1664" s="1"/>
      <c r="C1664" s="2"/>
      <c r="D1664" s="1"/>
      <c r="O1664" s="26"/>
      <c r="Z1664" s="26"/>
      <c r="AA1664" s="25"/>
    </row>
    <row r="1665" spans="2:27" s="3" customFormat="1" ht="12.75">
      <c r="B1665" s="1"/>
      <c r="C1665" s="2"/>
      <c r="D1665" s="1"/>
      <c r="O1665" s="26"/>
      <c r="Z1665" s="26"/>
      <c r="AA1665" s="25"/>
    </row>
    <row r="1666" spans="2:27" s="3" customFormat="1" ht="12.75">
      <c r="B1666" s="1"/>
      <c r="C1666" s="2"/>
      <c r="D1666" s="1"/>
      <c r="O1666" s="26"/>
      <c r="Z1666" s="26"/>
      <c r="AA1666" s="25"/>
    </row>
    <row r="1667" spans="2:27" s="3" customFormat="1" ht="12.75">
      <c r="B1667" s="1"/>
      <c r="C1667" s="2"/>
      <c r="D1667" s="1"/>
      <c r="O1667" s="26"/>
      <c r="Z1667" s="26"/>
      <c r="AA1667" s="25"/>
    </row>
    <row r="1668" spans="2:27" s="3" customFormat="1" ht="12.75">
      <c r="B1668" s="1"/>
      <c r="C1668" s="2"/>
      <c r="D1668" s="1"/>
      <c r="O1668" s="26"/>
      <c r="Z1668" s="26"/>
      <c r="AA1668" s="25"/>
    </row>
    <row r="1669" spans="2:27" s="3" customFormat="1" ht="12.75">
      <c r="B1669" s="1"/>
      <c r="C1669" s="2"/>
      <c r="D1669" s="1"/>
      <c r="O1669" s="26"/>
      <c r="Z1669" s="26"/>
      <c r="AA1669" s="25"/>
    </row>
    <row r="1670" spans="2:27" s="3" customFormat="1" ht="12.75">
      <c r="B1670" s="1"/>
      <c r="C1670" s="2"/>
      <c r="D1670" s="1"/>
      <c r="O1670" s="26"/>
      <c r="Z1670" s="26"/>
      <c r="AA1670" s="25"/>
    </row>
    <row r="1671" spans="2:27" s="3" customFormat="1" ht="12.75">
      <c r="B1671" s="1"/>
      <c r="C1671" s="2"/>
      <c r="D1671" s="1"/>
      <c r="O1671" s="26"/>
      <c r="Z1671" s="26"/>
      <c r="AA1671" s="25"/>
    </row>
    <row r="1672" spans="2:27" s="3" customFormat="1" ht="12.75">
      <c r="B1672" s="1"/>
      <c r="C1672" s="2"/>
      <c r="D1672" s="1"/>
      <c r="O1672" s="26"/>
      <c r="Z1672" s="26"/>
      <c r="AA1672" s="25"/>
    </row>
    <row r="1673" spans="2:27" s="3" customFormat="1" ht="12.75">
      <c r="B1673" s="1"/>
      <c r="C1673" s="2"/>
      <c r="D1673" s="1"/>
      <c r="O1673" s="26"/>
      <c r="Z1673" s="26"/>
      <c r="AA1673" s="25"/>
    </row>
    <row r="1674" spans="2:27" s="3" customFormat="1" ht="12.75">
      <c r="B1674" s="1"/>
      <c r="C1674" s="2"/>
      <c r="D1674" s="1"/>
      <c r="O1674" s="26"/>
      <c r="Z1674" s="26"/>
      <c r="AA1674" s="25"/>
    </row>
    <row r="1675" spans="2:27" s="3" customFormat="1" ht="12.75">
      <c r="B1675" s="1"/>
      <c r="C1675" s="2"/>
      <c r="D1675" s="1"/>
      <c r="O1675" s="26"/>
      <c r="Z1675" s="26"/>
      <c r="AA1675" s="25"/>
    </row>
    <row r="1676" spans="2:27" s="3" customFormat="1" ht="12.75">
      <c r="B1676" s="1"/>
      <c r="C1676" s="2"/>
      <c r="D1676" s="1"/>
      <c r="O1676" s="26"/>
      <c r="Z1676" s="26"/>
      <c r="AA1676" s="25"/>
    </row>
    <row r="1677" spans="2:27" s="3" customFormat="1" ht="12.75">
      <c r="B1677" s="1"/>
      <c r="C1677" s="2"/>
      <c r="D1677" s="1"/>
      <c r="O1677" s="26"/>
      <c r="Z1677" s="26"/>
      <c r="AA1677" s="25"/>
    </row>
    <row r="1678" spans="2:27" s="3" customFormat="1" ht="12.75">
      <c r="B1678" s="1"/>
      <c r="C1678" s="2"/>
      <c r="D1678" s="1"/>
      <c r="O1678" s="26"/>
      <c r="Z1678" s="26"/>
      <c r="AA1678" s="25"/>
    </row>
    <row r="1679" spans="2:27" s="3" customFormat="1" ht="12.75">
      <c r="B1679" s="1"/>
      <c r="C1679" s="2"/>
      <c r="D1679" s="1"/>
      <c r="O1679" s="26"/>
      <c r="Z1679" s="26"/>
      <c r="AA1679" s="25"/>
    </row>
    <row r="1680" spans="2:27" s="3" customFormat="1" ht="12.75">
      <c r="B1680" s="1"/>
      <c r="C1680" s="2"/>
      <c r="D1680" s="1"/>
      <c r="O1680" s="26"/>
      <c r="Z1680" s="26"/>
      <c r="AA1680" s="25"/>
    </row>
    <row r="1681" spans="2:27" s="3" customFormat="1" ht="12.75">
      <c r="B1681" s="1"/>
      <c r="C1681" s="2"/>
      <c r="D1681" s="1"/>
      <c r="O1681" s="26"/>
      <c r="Z1681" s="26"/>
      <c r="AA1681" s="25"/>
    </row>
    <row r="1682" spans="2:27" s="3" customFormat="1" ht="12.75">
      <c r="B1682" s="1"/>
      <c r="C1682" s="2"/>
      <c r="D1682" s="1"/>
      <c r="O1682" s="26"/>
      <c r="Z1682" s="26"/>
      <c r="AA1682" s="25"/>
    </row>
    <row r="1683" spans="2:27" s="3" customFormat="1" ht="12.75">
      <c r="B1683" s="1"/>
      <c r="C1683" s="2"/>
      <c r="D1683" s="1"/>
      <c r="O1683" s="26"/>
      <c r="Z1683" s="26"/>
      <c r="AA1683" s="25"/>
    </row>
    <row r="1684" spans="2:27" s="3" customFormat="1" ht="12.75">
      <c r="B1684" s="1"/>
      <c r="C1684" s="2"/>
      <c r="D1684" s="1"/>
      <c r="O1684" s="26"/>
      <c r="Z1684" s="26"/>
      <c r="AA1684" s="25"/>
    </row>
    <row r="1685" spans="2:27" s="3" customFormat="1" ht="12.75">
      <c r="B1685" s="1"/>
      <c r="C1685" s="2"/>
      <c r="D1685" s="1"/>
      <c r="O1685" s="26"/>
      <c r="Z1685" s="26"/>
      <c r="AA1685" s="25"/>
    </row>
    <row r="1686" spans="2:27" s="3" customFormat="1" ht="12.75">
      <c r="B1686" s="1"/>
      <c r="C1686" s="2"/>
      <c r="D1686" s="1"/>
      <c r="O1686" s="26"/>
      <c r="Z1686" s="26"/>
      <c r="AA1686" s="25"/>
    </row>
    <row r="1687" spans="2:27" s="3" customFormat="1" ht="12.75">
      <c r="B1687" s="1"/>
      <c r="C1687" s="2"/>
      <c r="D1687" s="1"/>
      <c r="O1687" s="26"/>
      <c r="Z1687" s="26"/>
      <c r="AA1687" s="25"/>
    </row>
    <row r="1688" spans="2:27" s="3" customFormat="1" ht="12.75">
      <c r="B1688" s="1"/>
      <c r="C1688" s="2"/>
      <c r="D1688" s="1"/>
      <c r="O1688" s="26"/>
      <c r="Z1688" s="26"/>
      <c r="AA1688" s="25"/>
    </row>
    <row r="1689" spans="2:27" s="3" customFormat="1" ht="12.75">
      <c r="B1689" s="1"/>
      <c r="C1689" s="2"/>
      <c r="D1689" s="1"/>
      <c r="O1689" s="26"/>
      <c r="Z1689" s="26"/>
      <c r="AA1689" s="25"/>
    </row>
    <row r="1690" spans="2:27" s="3" customFormat="1" ht="12.75">
      <c r="B1690" s="1"/>
      <c r="C1690" s="2"/>
      <c r="D1690" s="1"/>
      <c r="O1690" s="26"/>
      <c r="Z1690" s="26"/>
      <c r="AA1690" s="25"/>
    </row>
    <row r="1691" spans="2:27" s="3" customFormat="1" ht="12.75">
      <c r="B1691" s="1"/>
      <c r="C1691" s="2"/>
      <c r="D1691" s="1"/>
      <c r="O1691" s="26"/>
      <c r="Z1691" s="26"/>
      <c r="AA1691" s="25"/>
    </row>
    <row r="1692" spans="2:27" s="3" customFormat="1" ht="12.75">
      <c r="B1692" s="1"/>
      <c r="C1692" s="2"/>
      <c r="D1692" s="1"/>
      <c r="O1692" s="26"/>
      <c r="Z1692" s="26"/>
      <c r="AA1692" s="25"/>
    </row>
    <row r="1693" spans="2:27" s="3" customFormat="1" ht="12.75">
      <c r="B1693" s="1"/>
      <c r="C1693" s="2"/>
      <c r="D1693" s="1"/>
      <c r="O1693" s="26"/>
      <c r="Z1693" s="26"/>
      <c r="AA1693" s="25"/>
    </row>
    <row r="1694" spans="2:27" s="3" customFormat="1" ht="12.75">
      <c r="B1694" s="1"/>
      <c r="C1694" s="2"/>
      <c r="D1694" s="1"/>
      <c r="O1694" s="26"/>
      <c r="Z1694" s="26"/>
      <c r="AA1694" s="25"/>
    </row>
    <row r="1695" spans="2:27" s="3" customFormat="1" ht="12.75">
      <c r="B1695" s="1"/>
      <c r="C1695" s="2"/>
      <c r="D1695" s="1"/>
      <c r="O1695" s="26"/>
      <c r="Z1695" s="26"/>
      <c r="AA1695" s="25"/>
    </row>
    <row r="1696" spans="2:27" s="3" customFormat="1" ht="12.75">
      <c r="B1696" s="1"/>
      <c r="C1696" s="2"/>
      <c r="D1696" s="1"/>
      <c r="O1696" s="26"/>
      <c r="Z1696" s="26"/>
      <c r="AA1696" s="25"/>
    </row>
    <row r="1697" spans="2:27" s="3" customFormat="1" ht="12.75">
      <c r="B1697" s="1"/>
      <c r="C1697" s="2"/>
      <c r="D1697" s="1"/>
      <c r="O1697" s="26"/>
      <c r="Z1697" s="26"/>
      <c r="AA1697" s="25"/>
    </row>
    <row r="1698" spans="2:27" s="3" customFormat="1" ht="12.75">
      <c r="B1698" s="1"/>
      <c r="C1698" s="2"/>
      <c r="D1698" s="1"/>
      <c r="O1698" s="26"/>
      <c r="Z1698" s="26"/>
      <c r="AA1698" s="25"/>
    </row>
    <row r="1699" spans="2:27" s="3" customFormat="1" ht="12.75">
      <c r="B1699" s="1"/>
      <c r="C1699" s="2"/>
      <c r="D1699" s="1"/>
      <c r="O1699" s="26"/>
      <c r="Z1699" s="26"/>
      <c r="AA1699" s="25"/>
    </row>
    <row r="1700" spans="2:27" s="3" customFormat="1" ht="12.75">
      <c r="B1700" s="1"/>
      <c r="C1700" s="2"/>
      <c r="D1700" s="1"/>
      <c r="O1700" s="26"/>
      <c r="Z1700" s="26"/>
      <c r="AA1700" s="25"/>
    </row>
    <row r="1701" spans="2:27" s="3" customFormat="1" ht="12.75">
      <c r="B1701" s="1"/>
      <c r="C1701" s="2"/>
      <c r="D1701" s="1"/>
      <c r="O1701" s="26"/>
      <c r="Z1701" s="26"/>
      <c r="AA1701" s="25"/>
    </row>
    <row r="1702" spans="2:27" s="3" customFormat="1" ht="12.75">
      <c r="B1702" s="1"/>
      <c r="C1702" s="2"/>
      <c r="D1702" s="1"/>
      <c r="O1702" s="26"/>
      <c r="Z1702" s="26"/>
      <c r="AA1702" s="25"/>
    </row>
    <row r="1703" spans="2:27" s="3" customFormat="1" ht="12.75">
      <c r="B1703" s="1"/>
      <c r="C1703" s="2"/>
      <c r="D1703" s="1"/>
      <c r="O1703" s="26"/>
      <c r="Z1703" s="26"/>
      <c r="AA1703" s="25"/>
    </row>
    <row r="1704" spans="2:27" s="3" customFormat="1" ht="12.75">
      <c r="B1704" s="1"/>
      <c r="C1704" s="2"/>
      <c r="D1704" s="1"/>
      <c r="O1704" s="26"/>
      <c r="Z1704" s="26"/>
      <c r="AA1704" s="25"/>
    </row>
    <row r="1705" spans="2:27" s="3" customFormat="1" ht="12.75">
      <c r="B1705" s="1"/>
      <c r="C1705" s="2"/>
      <c r="D1705" s="1"/>
      <c r="O1705" s="26"/>
      <c r="Z1705" s="26"/>
      <c r="AA1705" s="25"/>
    </row>
    <row r="1706" spans="2:27" s="3" customFormat="1" ht="12.75">
      <c r="B1706" s="1"/>
      <c r="C1706" s="2"/>
      <c r="D1706" s="1"/>
      <c r="O1706" s="26"/>
      <c r="Z1706" s="26"/>
      <c r="AA1706" s="25"/>
    </row>
    <row r="1707" spans="2:27" s="3" customFormat="1" ht="12.75">
      <c r="B1707" s="1"/>
      <c r="C1707" s="2"/>
      <c r="D1707" s="1"/>
      <c r="O1707" s="26"/>
      <c r="Z1707" s="26"/>
      <c r="AA1707" s="25"/>
    </row>
    <row r="1708" spans="2:27" s="3" customFormat="1" ht="12.75">
      <c r="B1708" s="1"/>
      <c r="C1708" s="2"/>
      <c r="D1708" s="1"/>
      <c r="O1708" s="26"/>
      <c r="Z1708" s="26"/>
      <c r="AA1708" s="25"/>
    </row>
    <row r="1709" spans="2:27" s="3" customFormat="1" ht="12.75">
      <c r="B1709" s="1"/>
      <c r="C1709" s="2"/>
      <c r="D1709" s="1"/>
      <c r="O1709" s="26"/>
      <c r="Z1709" s="26"/>
      <c r="AA1709" s="25"/>
    </row>
    <row r="1710" spans="2:27" s="3" customFormat="1" ht="12.75">
      <c r="B1710" s="1"/>
      <c r="C1710" s="2"/>
      <c r="D1710" s="1"/>
      <c r="O1710" s="26"/>
      <c r="Z1710" s="26"/>
      <c r="AA1710" s="25"/>
    </row>
    <row r="1711" spans="2:27" s="3" customFormat="1" ht="12.75">
      <c r="B1711" s="1"/>
      <c r="C1711" s="2"/>
      <c r="D1711" s="1"/>
      <c r="O1711" s="26"/>
      <c r="Z1711" s="26"/>
      <c r="AA1711" s="25"/>
    </row>
    <row r="1712" spans="2:27" s="3" customFormat="1" ht="12.75">
      <c r="B1712" s="1"/>
      <c r="C1712" s="2"/>
      <c r="D1712" s="1"/>
      <c r="O1712" s="26"/>
      <c r="Z1712" s="26"/>
      <c r="AA1712" s="25"/>
    </row>
    <row r="1713" spans="2:27" s="3" customFormat="1" ht="12.75">
      <c r="B1713" s="1"/>
      <c r="C1713" s="2"/>
      <c r="D1713" s="1"/>
      <c r="O1713" s="26"/>
      <c r="Z1713" s="26"/>
      <c r="AA1713" s="25"/>
    </row>
    <row r="1714" spans="2:27" s="3" customFormat="1" ht="12.75">
      <c r="B1714" s="1"/>
      <c r="C1714" s="2"/>
      <c r="D1714" s="1"/>
      <c r="O1714" s="26"/>
      <c r="Z1714" s="26"/>
      <c r="AA1714" s="25"/>
    </row>
    <row r="1715" spans="2:27" s="3" customFormat="1" ht="12.75">
      <c r="B1715" s="1"/>
      <c r="C1715" s="2"/>
      <c r="D1715" s="1"/>
      <c r="O1715" s="26"/>
      <c r="Z1715" s="26"/>
      <c r="AA1715" s="25"/>
    </row>
    <row r="1716" spans="2:27" s="3" customFormat="1" ht="12.75">
      <c r="B1716" s="1"/>
      <c r="C1716" s="2"/>
      <c r="D1716" s="1"/>
      <c r="O1716" s="26"/>
      <c r="Z1716" s="26"/>
      <c r="AA1716" s="25"/>
    </row>
    <row r="1717" spans="2:27" s="3" customFormat="1" ht="12.75">
      <c r="B1717" s="1"/>
      <c r="C1717" s="2"/>
      <c r="D1717" s="1"/>
      <c r="O1717" s="26"/>
      <c r="Z1717" s="26"/>
      <c r="AA1717" s="25"/>
    </row>
    <row r="1718" spans="2:27" s="3" customFormat="1" ht="12.75">
      <c r="B1718" s="1"/>
      <c r="C1718" s="2"/>
      <c r="D1718" s="1"/>
      <c r="O1718" s="26"/>
      <c r="Z1718" s="26"/>
      <c r="AA1718" s="25"/>
    </row>
    <row r="1719" spans="2:27" s="3" customFormat="1" ht="12.75">
      <c r="B1719" s="1"/>
      <c r="C1719" s="2"/>
      <c r="D1719" s="1"/>
      <c r="O1719" s="26"/>
      <c r="Z1719" s="26"/>
      <c r="AA1719" s="25"/>
    </row>
    <row r="1720" spans="2:27" s="3" customFormat="1" ht="12.75">
      <c r="B1720" s="1"/>
      <c r="C1720" s="2"/>
      <c r="D1720" s="1"/>
      <c r="O1720" s="26"/>
      <c r="Z1720" s="26"/>
      <c r="AA1720" s="25"/>
    </row>
    <row r="1721" spans="2:27" s="3" customFormat="1" ht="12.75">
      <c r="B1721" s="1"/>
      <c r="C1721" s="2"/>
      <c r="D1721" s="1"/>
      <c r="O1721" s="26"/>
      <c r="Z1721" s="26"/>
      <c r="AA1721" s="25"/>
    </row>
    <row r="1722" spans="2:27" s="3" customFormat="1" ht="12.75">
      <c r="B1722" s="1"/>
      <c r="C1722" s="2"/>
      <c r="D1722" s="1"/>
      <c r="O1722" s="26"/>
      <c r="Z1722" s="26"/>
      <c r="AA1722" s="25"/>
    </row>
    <row r="1723" spans="2:27" s="3" customFormat="1" ht="12.75">
      <c r="B1723" s="1"/>
      <c r="C1723" s="2"/>
      <c r="D1723" s="1"/>
      <c r="O1723" s="26"/>
      <c r="Z1723" s="26"/>
      <c r="AA1723" s="25"/>
    </row>
    <row r="1724" spans="2:27" s="3" customFormat="1" ht="12.75">
      <c r="B1724" s="1"/>
      <c r="C1724" s="2"/>
      <c r="D1724" s="1"/>
      <c r="O1724" s="26"/>
      <c r="Z1724" s="26"/>
      <c r="AA1724" s="25"/>
    </row>
    <row r="1725" spans="2:27" s="3" customFormat="1" ht="12.75">
      <c r="B1725" s="1"/>
      <c r="C1725" s="2"/>
      <c r="D1725" s="1"/>
      <c r="O1725" s="26"/>
      <c r="Z1725" s="26"/>
      <c r="AA1725" s="25"/>
    </row>
    <row r="1726" spans="2:27" s="3" customFormat="1" ht="12.75">
      <c r="B1726" s="1"/>
      <c r="C1726" s="2"/>
      <c r="D1726" s="1"/>
      <c r="O1726" s="26"/>
      <c r="Z1726" s="26"/>
      <c r="AA1726" s="25"/>
    </row>
    <row r="1727" spans="2:27" s="3" customFormat="1" ht="12.75">
      <c r="B1727" s="1"/>
      <c r="C1727" s="2"/>
      <c r="D1727" s="1"/>
      <c r="O1727" s="26"/>
      <c r="Z1727" s="26"/>
      <c r="AA1727" s="25"/>
    </row>
    <row r="1728" spans="2:27" s="3" customFormat="1" ht="12.75">
      <c r="B1728" s="1"/>
      <c r="C1728" s="2"/>
      <c r="D1728" s="1"/>
      <c r="O1728" s="26"/>
      <c r="Z1728" s="26"/>
      <c r="AA1728" s="25"/>
    </row>
    <row r="1729" spans="2:27" s="3" customFormat="1" ht="12.75">
      <c r="B1729" s="1"/>
      <c r="C1729" s="2"/>
      <c r="D1729" s="1"/>
      <c r="O1729" s="26"/>
      <c r="Z1729" s="26"/>
      <c r="AA1729" s="25"/>
    </row>
    <row r="1730" spans="2:27" s="3" customFormat="1" ht="12.75">
      <c r="B1730" s="1"/>
      <c r="C1730" s="2"/>
      <c r="D1730" s="1"/>
      <c r="O1730" s="26"/>
      <c r="Z1730" s="26"/>
      <c r="AA1730" s="25"/>
    </row>
    <row r="1731" spans="2:27" s="3" customFormat="1" ht="12.75">
      <c r="B1731" s="1"/>
      <c r="C1731" s="2"/>
      <c r="D1731" s="1"/>
      <c r="O1731" s="26"/>
      <c r="Z1731" s="26"/>
      <c r="AA1731" s="25"/>
    </row>
    <row r="1732" spans="2:27" s="3" customFormat="1" ht="12.75">
      <c r="B1732" s="1"/>
      <c r="C1732" s="2"/>
      <c r="D1732" s="1"/>
      <c r="O1732" s="26"/>
      <c r="Z1732" s="26"/>
      <c r="AA1732" s="25"/>
    </row>
    <row r="1733" spans="2:27" s="3" customFormat="1" ht="12.75">
      <c r="B1733" s="1"/>
      <c r="C1733" s="2"/>
      <c r="D1733" s="1"/>
      <c r="O1733" s="26"/>
      <c r="Z1733" s="26"/>
      <c r="AA1733" s="25"/>
    </row>
    <row r="1734" spans="2:27" s="3" customFormat="1" ht="12.75">
      <c r="B1734" s="1"/>
      <c r="C1734" s="2"/>
      <c r="D1734" s="1"/>
      <c r="O1734" s="26"/>
      <c r="Z1734" s="26"/>
      <c r="AA1734" s="25"/>
    </row>
    <row r="1735" spans="2:27" s="3" customFormat="1" ht="12.75">
      <c r="B1735" s="1"/>
      <c r="C1735" s="2"/>
      <c r="D1735" s="1"/>
      <c r="O1735" s="26"/>
      <c r="Z1735" s="26"/>
      <c r="AA1735" s="25"/>
    </row>
    <row r="1736" spans="2:27" s="3" customFormat="1" ht="12.75">
      <c r="B1736" s="1"/>
      <c r="C1736" s="2"/>
      <c r="D1736" s="1"/>
      <c r="O1736" s="26"/>
      <c r="Z1736" s="26"/>
      <c r="AA1736" s="25"/>
    </row>
    <row r="1737" spans="2:27" s="3" customFormat="1" ht="12.75">
      <c r="B1737" s="1"/>
      <c r="C1737" s="2"/>
      <c r="D1737" s="1"/>
      <c r="O1737" s="26"/>
      <c r="Z1737" s="26"/>
      <c r="AA1737" s="25"/>
    </row>
    <row r="1738" spans="2:27" s="3" customFormat="1" ht="12.75">
      <c r="B1738" s="1"/>
      <c r="C1738" s="2"/>
      <c r="D1738" s="1"/>
      <c r="O1738" s="26"/>
      <c r="Z1738" s="26"/>
      <c r="AA1738" s="25"/>
    </row>
    <row r="1739" spans="2:27" s="3" customFormat="1" ht="12.75">
      <c r="B1739" s="1"/>
      <c r="C1739" s="2"/>
      <c r="D1739" s="1"/>
      <c r="O1739" s="26"/>
      <c r="Z1739" s="26"/>
      <c r="AA1739" s="25"/>
    </row>
    <row r="1740" spans="2:27" s="3" customFormat="1" ht="12.75">
      <c r="B1740" s="1"/>
      <c r="C1740" s="2"/>
      <c r="D1740" s="1"/>
      <c r="O1740" s="26"/>
      <c r="Z1740" s="26"/>
      <c r="AA1740" s="25"/>
    </row>
    <row r="1741" spans="2:27" s="3" customFormat="1" ht="12.75">
      <c r="B1741" s="1"/>
      <c r="C1741" s="2"/>
      <c r="D1741" s="1"/>
      <c r="O1741" s="26"/>
      <c r="Z1741" s="26"/>
      <c r="AA1741" s="25"/>
    </row>
    <row r="1742" spans="2:27" s="3" customFormat="1" ht="12.75">
      <c r="B1742" s="1"/>
      <c r="C1742" s="2"/>
      <c r="D1742" s="1"/>
      <c r="O1742" s="26"/>
      <c r="Z1742" s="26"/>
      <c r="AA1742" s="25"/>
    </row>
    <row r="1743" spans="2:27" s="3" customFormat="1" ht="12.75">
      <c r="B1743" s="1"/>
      <c r="C1743" s="2"/>
      <c r="D1743" s="1"/>
      <c r="O1743" s="26"/>
      <c r="Z1743" s="26"/>
      <c r="AA1743" s="25"/>
    </row>
    <row r="1744" spans="2:27" s="3" customFormat="1" ht="12.75">
      <c r="B1744" s="1"/>
      <c r="C1744" s="2"/>
      <c r="D1744" s="1"/>
      <c r="O1744" s="26"/>
      <c r="Z1744" s="26"/>
      <c r="AA1744" s="25"/>
    </row>
    <row r="1745" spans="2:27" s="3" customFormat="1" ht="12.75">
      <c r="B1745" s="1"/>
      <c r="C1745" s="2"/>
      <c r="D1745" s="1"/>
      <c r="O1745" s="26"/>
      <c r="Z1745" s="26"/>
      <c r="AA1745" s="25"/>
    </row>
    <row r="1746" spans="2:27" s="3" customFormat="1" ht="12.75">
      <c r="B1746" s="1"/>
      <c r="C1746" s="2"/>
      <c r="D1746" s="1"/>
      <c r="O1746" s="26"/>
      <c r="Z1746" s="26"/>
      <c r="AA1746" s="25"/>
    </row>
    <row r="1747" spans="2:27" s="3" customFormat="1" ht="12.75">
      <c r="B1747" s="1"/>
      <c r="C1747" s="2"/>
      <c r="D1747" s="1"/>
      <c r="O1747" s="26"/>
      <c r="Z1747" s="26"/>
      <c r="AA1747" s="25"/>
    </row>
    <row r="1748" spans="2:27" s="3" customFormat="1" ht="12.75">
      <c r="B1748" s="1"/>
      <c r="C1748" s="2"/>
      <c r="D1748" s="1"/>
      <c r="O1748" s="26"/>
      <c r="Z1748" s="26"/>
      <c r="AA1748" s="25"/>
    </row>
    <row r="1749" spans="2:27" s="3" customFormat="1" ht="12.75">
      <c r="B1749" s="1"/>
      <c r="C1749" s="2"/>
      <c r="D1749" s="1"/>
      <c r="O1749" s="26"/>
      <c r="Z1749" s="26"/>
      <c r="AA1749" s="25"/>
    </row>
    <row r="1750" spans="2:27" s="3" customFormat="1" ht="12.75">
      <c r="B1750" s="1"/>
      <c r="C1750" s="2"/>
      <c r="D1750" s="1"/>
      <c r="O1750" s="26"/>
      <c r="Z1750" s="26"/>
      <c r="AA1750" s="25"/>
    </row>
    <row r="1751" spans="2:27" s="3" customFormat="1" ht="12.75">
      <c r="B1751" s="1"/>
      <c r="C1751" s="2"/>
      <c r="D1751" s="1"/>
      <c r="O1751" s="26"/>
      <c r="Z1751" s="26"/>
      <c r="AA1751" s="25"/>
    </row>
    <row r="1752" spans="2:27" s="3" customFormat="1" ht="12.75">
      <c r="B1752" s="1"/>
      <c r="C1752" s="2"/>
      <c r="D1752" s="1"/>
      <c r="O1752" s="26"/>
      <c r="Z1752" s="26"/>
      <c r="AA1752" s="25"/>
    </row>
    <row r="1753" spans="2:27" s="3" customFormat="1" ht="12.75">
      <c r="B1753" s="1"/>
      <c r="C1753" s="2"/>
      <c r="D1753" s="1"/>
      <c r="O1753" s="26"/>
      <c r="Z1753" s="26"/>
      <c r="AA1753" s="25"/>
    </row>
    <row r="1754" spans="2:27" s="3" customFormat="1" ht="12.75">
      <c r="B1754" s="1"/>
      <c r="C1754" s="2"/>
      <c r="D1754" s="1"/>
      <c r="O1754" s="26"/>
      <c r="Z1754" s="26"/>
      <c r="AA1754" s="25"/>
    </row>
    <row r="1755" spans="2:27" s="3" customFormat="1" ht="12.75">
      <c r="B1755" s="1"/>
      <c r="C1755" s="2"/>
      <c r="D1755" s="1"/>
      <c r="O1755" s="26"/>
      <c r="Z1755" s="26"/>
      <c r="AA1755" s="25"/>
    </row>
    <row r="1756" spans="2:27" s="3" customFormat="1" ht="12.75">
      <c r="B1756" s="1"/>
      <c r="C1756" s="2"/>
      <c r="D1756" s="1"/>
      <c r="O1756" s="26"/>
      <c r="Z1756" s="26"/>
      <c r="AA1756" s="25"/>
    </row>
    <row r="1757" spans="2:27" s="3" customFormat="1" ht="12.75">
      <c r="B1757" s="1"/>
      <c r="C1757" s="2"/>
      <c r="D1757" s="1"/>
      <c r="O1757" s="26"/>
      <c r="Z1757" s="26"/>
      <c r="AA1757" s="25"/>
    </row>
    <row r="1758" spans="2:27" s="3" customFormat="1" ht="12.75">
      <c r="B1758" s="1"/>
      <c r="C1758" s="2"/>
      <c r="D1758" s="1"/>
      <c r="O1758" s="26"/>
      <c r="Z1758" s="26"/>
      <c r="AA1758" s="25"/>
    </row>
    <row r="1759" spans="2:27" s="3" customFormat="1" ht="12.75">
      <c r="B1759" s="1"/>
      <c r="C1759" s="2"/>
      <c r="D1759" s="1"/>
      <c r="O1759" s="26"/>
      <c r="Z1759" s="26"/>
      <c r="AA1759" s="25"/>
    </row>
    <row r="1760" spans="2:27" s="3" customFormat="1" ht="12.75">
      <c r="B1760" s="1"/>
      <c r="C1760" s="2"/>
      <c r="D1760" s="1"/>
      <c r="O1760" s="26"/>
      <c r="Z1760" s="26"/>
      <c r="AA1760" s="25"/>
    </row>
    <row r="1761" spans="2:27" s="3" customFormat="1" ht="12.75">
      <c r="B1761" s="1"/>
      <c r="C1761" s="2"/>
      <c r="D1761" s="1"/>
      <c r="O1761" s="26"/>
      <c r="Z1761" s="26"/>
      <c r="AA1761" s="25"/>
    </row>
    <row r="1762" spans="2:27" s="3" customFormat="1" ht="12.75">
      <c r="B1762" s="1"/>
      <c r="C1762" s="2"/>
      <c r="D1762" s="1"/>
      <c r="O1762" s="26"/>
      <c r="Z1762" s="26"/>
      <c r="AA1762" s="25"/>
    </row>
    <row r="1763" spans="2:27" s="3" customFormat="1" ht="12.75">
      <c r="B1763" s="1"/>
      <c r="C1763" s="2"/>
      <c r="D1763" s="1"/>
      <c r="O1763" s="26"/>
      <c r="Z1763" s="26"/>
      <c r="AA1763" s="25"/>
    </row>
    <row r="1764" spans="2:27" s="3" customFormat="1" ht="12.75">
      <c r="B1764" s="1"/>
      <c r="C1764" s="2"/>
      <c r="D1764" s="1"/>
      <c r="O1764" s="26"/>
      <c r="Z1764" s="26"/>
      <c r="AA1764" s="25"/>
    </row>
    <row r="1765" spans="2:27" s="3" customFormat="1" ht="12.75">
      <c r="B1765" s="1"/>
      <c r="C1765" s="2"/>
      <c r="D1765" s="1"/>
      <c r="O1765" s="26"/>
      <c r="Z1765" s="26"/>
      <c r="AA1765" s="25"/>
    </row>
    <row r="1766" spans="2:27" s="3" customFormat="1" ht="12.75">
      <c r="B1766" s="1"/>
      <c r="C1766" s="2"/>
      <c r="D1766" s="1"/>
      <c r="O1766" s="26"/>
      <c r="Z1766" s="26"/>
      <c r="AA1766" s="25"/>
    </row>
    <row r="1767" spans="2:27" s="3" customFormat="1" ht="12.75">
      <c r="B1767" s="1"/>
      <c r="C1767" s="2"/>
      <c r="D1767" s="1"/>
      <c r="O1767" s="26"/>
      <c r="Z1767" s="26"/>
      <c r="AA1767" s="25"/>
    </row>
    <row r="1768" spans="2:27" s="3" customFormat="1" ht="12.75">
      <c r="B1768" s="1"/>
      <c r="C1768" s="2"/>
      <c r="D1768" s="1"/>
      <c r="O1768" s="26"/>
      <c r="Z1768" s="26"/>
      <c r="AA1768" s="25"/>
    </row>
    <row r="1769" spans="2:27" s="3" customFormat="1" ht="12.75">
      <c r="B1769" s="1"/>
      <c r="C1769" s="2"/>
      <c r="D1769" s="1"/>
      <c r="O1769" s="26"/>
      <c r="Z1769" s="26"/>
      <c r="AA1769" s="25"/>
    </row>
    <row r="1770" spans="2:27" s="3" customFormat="1" ht="12.75">
      <c r="B1770" s="1"/>
      <c r="C1770" s="2"/>
      <c r="D1770" s="1"/>
      <c r="O1770" s="26"/>
      <c r="Z1770" s="26"/>
      <c r="AA1770" s="25"/>
    </row>
    <row r="1771" spans="2:27" s="3" customFormat="1" ht="12.75">
      <c r="B1771" s="1"/>
      <c r="C1771" s="2"/>
      <c r="D1771" s="1"/>
      <c r="O1771" s="26"/>
      <c r="Z1771" s="26"/>
      <c r="AA1771" s="25"/>
    </row>
    <row r="1772" spans="2:27" s="3" customFormat="1" ht="12.75">
      <c r="B1772" s="1"/>
      <c r="C1772" s="2"/>
      <c r="D1772" s="1"/>
      <c r="O1772" s="26"/>
      <c r="Z1772" s="26"/>
      <c r="AA1772" s="25"/>
    </row>
    <row r="1773" spans="2:27" s="3" customFormat="1" ht="12.75">
      <c r="B1773" s="1"/>
      <c r="C1773" s="2"/>
      <c r="D1773" s="1"/>
      <c r="O1773" s="26"/>
      <c r="Z1773" s="26"/>
      <c r="AA1773" s="25"/>
    </row>
    <row r="1774" spans="2:27" s="3" customFormat="1" ht="12.75">
      <c r="B1774" s="1"/>
      <c r="C1774" s="2"/>
      <c r="D1774" s="1"/>
      <c r="O1774" s="26"/>
      <c r="Z1774" s="26"/>
      <c r="AA1774" s="25"/>
    </row>
    <row r="1775" spans="2:27" s="3" customFormat="1" ht="12.75">
      <c r="B1775" s="1"/>
      <c r="C1775" s="2"/>
      <c r="D1775" s="1"/>
      <c r="O1775" s="26"/>
      <c r="Z1775" s="26"/>
      <c r="AA1775" s="25"/>
    </row>
    <row r="1776" spans="2:27" s="3" customFormat="1" ht="12.75">
      <c r="B1776" s="1"/>
      <c r="C1776" s="2"/>
      <c r="D1776" s="1"/>
      <c r="O1776" s="26"/>
      <c r="Z1776" s="26"/>
      <c r="AA1776" s="25"/>
    </row>
    <row r="1777" spans="2:27" s="3" customFormat="1" ht="12.75">
      <c r="B1777" s="1"/>
      <c r="C1777" s="2"/>
      <c r="D1777" s="1"/>
      <c r="O1777" s="26"/>
      <c r="Z1777" s="26"/>
      <c r="AA1777" s="25"/>
    </row>
    <row r="1778" spans="2:27" s="3" customFormat="1" ht="12.75">
      <c r="B1778" s="1"/>
      <c r="C1778" s="2"/>
      <c r="D1778" s="1"/>
      <c r="O1778" s="26"/>
      <c r="Z1778" s="26"/>
      <c r="AA1778" s="25"/>
    </row>
    <row r="1779" spans="2:27" s="3" customFormat="1" ht="12.75">
      <c r="B1779" s="1"/>
      <c r="C1779" s="2"/>
      <c r="D1779" s="1"/>
      <c r="O1779" s="26"/>
      <c r="Z1779" s="26"/>
      <c r="AA1779" s="25"/>
    </row>
    <row r="1780" spans="2:27" s="3" customFormat="1" ht="12.75">
      <c r="B1780" s="1"/>
      <c r="C1780" s="2"/>
      <c r="D1780" s="1"/>
      <c r="O1780" s="26"/>
      <c r="Z1780" s="26"/>
      <c r="AA1780" s="25"/>
    </row>
    <row r="1781" spans="2:27" s="3" customFormat="1" ht="12.75">
      <c r="B1781" s="1"/>
      <c r="C1781" s="2"/>
      <c r="D1781" s="1"/>
      <c r="O1781" s="26"/>
      <c r="Z1781" s="26"/>
      <c r="AA1781" s="25"/>
    </row>
    <row r="1782" spans="2:27" s="3" customFormat="1" ht="12.75">
      <c r="B1782" s="1"/>
      <c r="C1782" s="2"/>
      <c r="D1782" s="1"/>
      <c r="O1782" s="26"/>
      <c r="Z1782" s="26"/>
      <c r="AA1782" s="25"/>
    </row>
    <row r="1783" spans="2:27" s="3" customFormat="1" ht="12.75">
      <c r="B1783" s="1"/>
      <c r="C1783" s="2"/>
      <c r="D1783" s="1"/>
      <c r="O1783" s="26"/>
      <c r="Z1783" s="26"/>
      <c r="AA1783" s="25"/>
    </row>
    <row r="1784" spans="2:27" s="3" customFormat="1" ht="12.75">
      <c r="B1784" s="1"/>
      <c r="C1784" s="2"/>
      <c r="D1784" s="1"/>
      <c r="O1784" s="26"/>
      <c r="Z1784" s="26"/>
      <c r="AA1784" s="25"/>
    </row>
    <row r="1785" spans="2:27" s="3" customFormat="1" ht="12.75">
      <c r="B1785" s="1"/>
      <c r="C1785" s="2"/>
      <c r="D1785" s="1"/>
      <c r="O1785" s="26"/>
      <c r="Z1785" s="26"/>
      <c r="AA1785" s="25"/>
    </row>
    <row r="1786" spans="2:27" s="3" customFormat="1" ht="12.75">
      <c r="B1786" s="1"/>
      <c r="C1786" s="2"/>
      <c r="D1786" s="1"/>
      <c r="O1786" s="26"/>
      <c r="Z1786" s="26"/>
      <c r="AA1786" s="25"/>
    </row>
    <row r="1787" spans="2:27" s="3" customFormat="1" ht="12.75">
      <c r="B1787" s="1"/>
      <c r="C1787" s="2"/>
      <c r="D1787" s="1"/>
      <c r="O1787" s="26"/>
      <c r="Z1787" s="26"/>
      <c r="AA1787" s="25"/>
    </row>
    <row r="1788" spans="2:27" s="3" customFormat="1" ht="12.75">
      <c r="B1788" s="1"/>
      <c r="C1788" s="2"/>
      <c r="D1788" s="1"/>
      <c r="O1788" s="26"/>
      <c r="Z1788" s="26"/>
      <c r="AA1788" s="25"/>
    </row>
    <row r="1789" spans="2:27" s="3" customFormat="1" ht="12.75">
      <c r="B1789" s="1"/>
      <c r="C1789" s="2"/>
      <c r="D1789" s="1"/>
      <c r="O1789" s="26"/>
      <c r="Z1789" s="26"/>
      <c r="AA1789" s="25"/>
    </row>
    <row r="1790" spans="2:27" s="3" customFormat="1" ht="12.75">
      <c r="B1790" s="1"/>
      <c r="C1790" s="2"/>
      <c r="D1790" s="1"/>
      <c r="O1790" s="26"/>
      <c r="Z1790" s="26"/>
      <c r="AA1790" s="25"/>
    </row>
  </sheetData>
  <sheetProtection/>
  <mergeCells count="11">
    <mergeCell ref="A5:A7"/>
    <mergeCell ref="A8:A11"/>
    <mergeCell ref="A12:A14"/>
    <mergeCell ref="F2:J2"/>
    <mergeCell ref="K2:M2"/>
    <mergeCell ref="R2:S2"/>
    <mergeCell ref="R1:T1"/>
    <mergeCell ref="Y4:Z4"/>
    <mergeCell ref="D1:E1"/>
    <mergeCell ref="D2:E2"/>
    <mergeCell ref="N2:Q2"/>
  </mergeCells>
  <conditionalFormatting sqref="D5:D8">
    <cfRule type="cellIs" priority="43" dxfId="180" operator="notBetween" stopIfTrue="1">
      <formula>1</formula>
      <formula>100000</formula>
    </cfRule>
  </conditionalFormatting>
  <conditionalFormatting sqref="I327:I65342 I4:I11">
    <cfRule type="cellIs" priority="38" dxfId="4" operator="between" stopIfTrue="1">
      <formula>2000</formula>
      <formula>2001</formula>
    </cfRule>
    <cfRule type="cellIs" priority="39" dxfId="3" operator="between" stopIfTrue="1">
      <formula>2002</formula>
      <formula>2020</formula>
    </cfRule>
    <cfRule type="cellIs" priority="40" dxfId="2" operator="between" stopIfTrue="1">
      <formula>1998</formula>
      <formula>1999</formula>
    </cfRule>
    <cfRule type="cellIs" priority="41" dxfId="1" operator="between" stopIfTrue="1">
      <formula>1995</formula>
      <formula>1997</formula>
    </cfRule>
    <cfRule type="cellIs" priority="42" dxfId="0" operator="lessThan" stopIfTrue="1">
      <formula>1995</formula>
    </cfRule>
  </conditionalFormatting>
  <conditionalFormatting sqref="K11:M11 K9:M9">
    <cfRule type="iconSet" priority="37" dxfId="594">
      <iconSet iconSet="3Symbols">
        <cfvo type="percent" val="0"/>
        <cfvo type="num" val="0"/>
        <cfvo type="num" val="0"/>
      </iconSet>
    </cfRule>
  </conditionalFormatting>
  <conditionalFormatting sqref="T8:V9">
    <cfRule type="iconSet" priority="36" dxfId="594">
      <iconSet iconSet="3Symbols">
        <cfvo type="percent" val="0"/>
        <cfvo type="num" val="0"/>
        <cfvo type="num" val="0"/>
      </iconSet>
    </cfRule>
  </conditionalFormatting>
  <conditionalFormatting sqref="I3">
    <cfRule type="cellIs" priority="31" dxfId="4" operator="between" stopIfTrue="1">
      <formula>2000</formula>
      <formula>2001</formula>
    </cfRule>
    <cfRule type="cellIs" priority="32" dxfId="3" operator="between" stopIfTrue="1">
      <formula>2002</formula>
      <formula>2020</formula>
    </cfRule>
    <cfRule type="cellIs" priority="33" dxfId="2" operator="between" stopIfTrue="1">
      <formula>1998</formula>
      <formula>1999</formula>
    </cfRule>
    <cfRule type="cellIs" priority="34" dxfId="1" operator="between" stopIfTrue="1">
      <formula>1995</formula>
      <formula>1997</formula>
    </cfRule>
    <cfRule type="cellIs" priority="35" dxfId="0" operator="lessThan" stopIfTrue="1">
      <formula>1995</formula>
    </cfRule>
  </conditionalFormatting>
  <conditionalFormatting sqref="K1:M2">
    <cfRule type="cellIs" priority="30" dxfId="495" operator="lessThan" stopIfTrue="1">
      <formula>0</formula>
    </cfRule>
  </conditionalFormatting>
  <conditionalFormatting sqref="T11:V11">
    <cfRule type="iconSet" priority="44" dxfId="594">
      <iconSet iconSet="3Symbols">
        <cfvo type="percent" val="0"/>
        <cfvo type="num" val="0"/>
        <cfvo type="num" val="0"/>
      </iconSet>
    </cfRule>
  </conditionalFormatting>
  <conditionalFormatting sqref="O11:Q11 O5:Q9">
    <cfRule type="iconSet" priority="45" dxfId="594">
      <iconSet iconSet="3Symbols">
        <cfvo type="percent" val="0"/>
        <cfvo type="num" val="0"/>
        <cfvo type="num" val="0"/>
      </iconSet>
    </cfRule>
  </conditionalFormatting>
  <conditionalFormatting sqref="D9:D11">
    <cfRule type="cellIs" priority="29" dxfId="180" operator="notBetween" stopIfTrue="1">
      <formula>1</formula>
      <formula>100000</formula>
    </cfRule>
  </conditionalFormatting>
  <conditionalFormatting sqref="K10:M10">
    <cfRule type="iconSet" priority="46" dxfId="594">
      <iconSet iconSet="3Symbols">
        <cfvo type="percent" val="0"/>
        <cfvo type="num" val="0"/>
        <cfvo type="num" val="0"/>
      </iconSet>
    </cfRule>
  </conditionalFormatting>
  <conditionalFormatting sqref="T10:V10">
    <cfRule type="iconSet" priority="47" dxfId="594">
      <iconSet iconSet="3Symbols">
        <cfvo type="percent" val="0"/>
        <cfvo type="num" val="0"/>
        <cfvo type="num" val="0"/>
      </iconSet>
    </cfRule>
  </conditionalFormatting>
  <conditionalFormatting sqref="O10:Q10">
    <cfRule type="iconSet" priority="48" dxfId="594">
      <iconSet iconSet="3Symbols">
        <cfvo type="percent" val="0"/>
        <cfvo type="num" val="0"/>
        <cfvo type="num" val="0"/>
      </iconSet>
    </cfRule>
  </conditionalFormatting>
  <conditionalFormatting sqref="T5:V7">
    <cfRule type="iconSet" priority="49" dxfId="594">
      <iconSet iconSet="3Symbols">
        <cfvo type="percent" val="0"/>
        <cfvo type="num" val="0"/>
        <cfvo type="num" val="0"/>
      </iconSet>
    </cfRule>
  </conditionalFormatting>
  <conditionalFormatting sqref="K5:M8">
    <cfRule type="iconSet" priority="50" dxfId="594">
      <iconSet iconSet="3Symbols">
        <cfvo type="percent" val="0"/>
        <cfvo type="num" val="0"/>
        <cfvo type="num" val="0"/>
      </iconSet>
    </cfRule>
  </conditionalFormatting>
  <conditionalFormatting sqref="I12 I14">
    <cfRule type="cellIs" priority="21" dxfId="4" operator="between" stopIfTrue="1">
      <formula>2000</formula>
      <formula>2001</formula>
    </cfRule>
    <cfRule type="cellIs" priority="22" dxfId="3" operator="between" stopIfTrue="1">
      <formula>2002</formula>
      <formula>2020</formula>
    </cfRule>
    <cfRule type="cellIs" priority="23" dxfId="2" operator="between" stopIfTrue="1">
      <formula>1998</formula>
      <formula>1999</formula>
    </cfRule>
    <cfRule type="cellIs" priority="24" dxfId="1" operator="between" stopIfTrue="1">
      <formula>1995</formula>
      <formula>1997</formula>
    </cfRule>
    <cfRule type="cellIs" priority="25" dxfId="0" operator="lessThan" stopIfTrue="1">
      <formula>1995</formula>
    </cfRule>
  </conditionalFormatting>
  <conditionalFormatting sqref="D12 D14">
    <cfRule type="cellIs" priority="20" dxfId="180" operator="notBetween" stopIfTrue="1">
      <formula>1</formula>
      <formula>100000</formula>
    </cfRule>
  </conditionalFormatting>
  <conditionalFormatting sqref="T12:V12">
    <cfRule type="iconSet" priority="19" dxfId="594">
      <iconSet iconSet="3Symbols">
        <cfvo type="percent" val="0"/>
        <cfvo type="num" val="0"/>
        <cfvo type="num" val="0"/>
      </iconSet>
    </cfRule>
  </conditionalFormatting>
  <conditionalFormatting sqref="I15">
    <cfRule type="cellIs" priority="12" dxfId="4" operator="between" stopIfTrue="1">
      <formula>2000</formula>
      <formula>2001</formula>
    </cfRule>
    <cfRule type="cellIs" priority="13" dxfId="3" operator="between" stopIfTrue="1">
      <formula>2002</formula>
      <formula>2020</formula>
    </cfRule>
    <cfRule type="cellIs" priority="14" dxfId="2" operator="between" stopIfTrue="1">
      <formula>1998</formula>
      <formula>1999</formula>
    </cfRule>
    <cfRule type="cellIs" priority="15" dxfId="1" operator="between" stopIfTrue="1">
      <formula>1995</formula>
      <formula>1997</formula>
    </cfRule>
    <cfRule type="cellIs" priority="16" dxfId="0" operator="lessThan" stopIfTrue="1">
      <formula>1995</formula>
    </cfRule>
  </conditionalFormatting>
  <conditionalFormatting sqref="D15">
    <cfRule type="cellIs" priority="11" dxfId="180" operator="notBetween" stopIfTrue="1">
      <formula>1</formula>
      <formula>100000</formula>
    </cfRule>
  </conditionalFormatting>
  <conditionalFormatting sqref="T15:V15">
    <cfRule type="iconSet" priority="10" dxfId="594">
      <iconSet iconSet="3Symbols">
        <cfvo type="percent" val="0"/>
        <cfvo type="num" val="0"/>
        <cfvo type="num" val="0"/>
      </iconSet>
    </cfRule>
  </conditionalFormatting>
  <conditionalFormatting sqref="K15:M15">
    <cfRule type="iconSet" priority="17" dxfId="594">
      <iconSet iconSet="3Symbols">
        <cfvo type="percent" val="0"/>
        <cfvo type="num" val="0"/>
        <cfvo type="num" val="0"/>
      </iconSet>
    </cfRule>
  </conditionalFormatting>
  <conditionalFormatting sqref="O15:Q15">
    <cfRule type="iconSet" priority="18" dxfId="594">
      <iconSet iconSet="3Symbols">
        <cfvo type="percent" val="0"/>
        <cfvo type="num" val="0"/>
        <cfvo type="num" val="0"/>
      </iconSet>
    </cfRule>
  </conditionalFormatting>
  <conditionalFormatting sqref="I13">
    <cfRule type="cellIs" priority="3" dxfId="4" operator="between" stopIfTrue="1">
      <formula>2000</formula>
      <formula>2001</formula>
    </cfRule>
    <cfRule type="cellIs" priority="4" dxfId="3" operator="between" stopIfTrue="1">
      <formula>2002</formula>
      <formula>2020</formula>
    </cfRule>
    <cfRule type="cellIs" priority="5" dxfId="2" operator="between" stopIfTrue="1">
      <formula>1998</formula>
      <formula>1999</formula>
    </cfRule>
    <cfRule type="cellIs" priority="6" dxfId="1" operator="between" stopIfTrue="1">
      <formula>1995</formula>
      <formula>1997</formula>
    </cfRule>
    <cfRule type="cellIs" priority="7" dxfId="0" operator="lessThan" stopIfTrue="1">
      <formula>1995</formula>
    </cfRule>
  </conditionalFormatting>
  <conditionalFormatting sqref="D13">
    <cfRule type="cellIs" priority="2" dxfId="180" operator="notBetween" stopIfTrue="1">
      <formula>1</formula>
      <formula>100000</formula>
    </cfRule>
  </conditionalFormatting>
  <conditionalFormatting sqref="T13:V13">
    <cfRule type="iconSet" priority="1" dxfId="594">
      <iconSet iconSet="3Symbols">
        <cfvo type="percent" val="0"/>
        <cfvo type="num" val="0"/>
        <cfvo type="num" val="0"/>
      </iconSet>
    </cfRule>
  </conditionalFormatting>
  <conditionalFormatting sqref="K13:M13">
    <cfRule type="iconSet" priority="8" dxfId="594">
      <iconSet iconSet="3Symbols">
        <cfvo type="percent" val="0"/>
        <cfvo type="num" val="0"/>
        <cfvo type="num" val="0"/>
      </iconSet>
    </cfRule>
  </conditionalFormatting>
  <conditionalFormatting sqref="O13:Q13">
    <cfRule type="iconSet" priority="9" dxfId="594">
      <iconSet iconSet="3Symbols">
        <cfvo type="percent" val="0"/>
        <cfvo type="num" val="0"/>
        <cfvo type="num" val="0"/>
      </iconSet>
    </cfRule>
  </conditionalFormatting>
  <conditionalFormatting sqref="T14:V14">
    <cfRule type="iconSet" priority="26" dxfId="594">
      <iconSet iconSet="3Symbols">
        <cfvo type="percent" val="0"/>
        <cfvo type="num" val="0"/>
        <cfvo type="num" val="0"/>
      </iconSet>
    </cfRule>
  </conditionalFormatting>
  <conditionalFormatting sqref="K12:M12 K14:M14">
    <cfRule type="iconSet" priority="27" dxfId="594">
      <iconSet iconSet="3Symbols">
        <cfvo type="percent" val="0"/>
        <cfvo type="num" val="0"/>
        <cfvo type="num" val="0"/>
      </iconSet>
    </cfRule>
  </conditionalFormatting>
  <conditionalFormatting sqref="O12:Q12 O14:Q14">
    <cfRule type="iconSet" priority="28" dxfId="594">
      <iconSet iconSet="3Symbols">
        <cfvo type="percent" val="0"/>
        <cfvo type="num" val="0"/>
        <cfvo type="num" val="0"/>
      </iconSet>
    </cfRule>
  </conditionalFormatting>
  <printOptions horizontalCentered="1" verticalCentered="1"/>
  <pageMargins left="0.2" right="0.23" top="0.38" bottom="0.34" header="0.3" footer="0.3"/>
  <pageSetup fitToHeight="1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>
    <tabColor theme="9" tint="-0.24997000396251678"/>
    <pageSetUpPr fitToPage="1"/>
  </sheetPr>
  <dimension ref="A1:AX1806"/>
  <sheetViews>
    <sheetView zoomScale="70" zoomScaleNormal="70" zoomScaleSheetLayoutView="86" zoomScalePageLayoutView="82" workbookViewId="0" topLeftCell="A1">
      <selection activeCell="F1" sqref="F1:H65536"/>
    </sheetView>
  </sheetViews>
  <sheetFormatPr defaultColWidth="10.8515625" defaultRowHeight="12.75"/>
  <cols>
    <col min="1" max="1" width="10.8515625" style="29" customWidth="1"/>
    <col min="2" max="2" width="6.28125" style="27" customWidth="1"/>
    <col min="3" max="3" width="6.421875" style="28" customWidth="1"/>
    <col min="4" max="4" width="13.28125" style="27" hidden="1" customWidth="1"/>
    <col min="5" max="5" width="25.00390625" style="29" customWidth="1"/>
    <col min="6" max="6" width="16.140625" style="29" customWidth="1"/>
    <col min="7" max="7" width="39.421875" style="29" hidden="1" customWidth="1"/>
    <col min="8" max="8" width="16.140625" style="29" customWidth="1"/>
    <col min="9" max="9" width="8.421875" style="29" bestFit="1" customWidth="1"/>
    <col min="10" max="10" width="9.421875" style="29" customWidth="1"/>
    <col min="11" max="11" width="10.57421875" style="29" customWidth="1"/>
    <col min="12" max="12" width="9.140625" style="29" customWidth="1"/>
    <col min="13" max="13" width="10.8515625" style="29" customWidth="1"/>
    <col min="14" max="14" width="8.140625" style="29" customWidth="1"/>
    <col min="15" max="15" width="10.28125" style="31" customWidth="1"/>
    <col min="16" max="16" width="10.28125" style="29" customWidth="1"/>
    <col min="17" max="17" width="11.140625" style="29" bestFit="1" customWidth="1"/>
    <col min="18" max="18" width="6.7109375" style="29" customWidth="1"/>
    <col min="19" max="19" width="8.8515625" style="29" customWidth="1"/>
    <col min="20" max="20" width="15.8515625" style="29" customWidth="1"/>
    <col min="21" max="21" width="15.421875" style="29" customWidth="1"/>
    <col min="22" max="22" width="16.140625" style="29" customWidth="1"/>
    <col min="23" max="23" width="12.140625" style="29" customWidth="1"/>
    <col min="24" max="24" width="12.28125" style="29" bestFit="1" customWidth="1"/>
    <col min="25" max="26" width="8.8515625" style="29" hidden="1" customWidth="1"/>
    <col min="27" max="43" width="18.28125" style="29" hidden="1" customWidth="1"/>
    <col min="44" max="51" width="11.421875" style="29" hidden="1" customWidth="1"/>
    <col min="52" max="54" width="11.421875" style="29" customWidth="1"/>
    <col min="55" max="16384" width="10.8515625" style="29" customWidth="1"/>
  </cols>
  <sheetData>
    <row r="1" spans="1:34" s="3" customFormat="1" ht="45.75" customHeight="1" thickBot="1">
      <c r="A1" s="162"/>
      <c r="B1" s="163"/>
      <c r="C1" s="164"/>
      <c r="D1" s="459" t="s">
        <v>41</v>
      </c>
      <c r="E1" s="460"/>
      <c r="F1" s="165" t="s">
        <v>141</v>
      </c>
      <c r="G1" s="165"/>
      <c r="H1" s="165"/>
      <c r="I1" s="165"/>
      <c r="J1" s="165" t="s">
        <v>109</v>
      </c>
      <c r="K1" s="165"/>
      <c r="L1" s="165"/>
      <c r="M1" s="165"/>
      <c r="N1" s="165"/>
      <c r="O1" s="166"/>
      <c r="P1" s="167"/>
      <c r="Q1" s="167" t="s">
        <v>0</v>
      </c>
      <c r="R1" s="458">
        <v>42136</v>
      </c>
      <c r="S1" s="458"/>
      <c r="T1" s="458"/>
      <c r="U1" s="197"/>
      <c r="V1" s="197"/>
      <c r="W1" s="197"/>
      <c r="X1" s="198"/>
      <c r="AA1" s="4"/>
      <c r="AB1" s="4"/>
      <c r="AC1" s="4"/>
      <c r="AD1" s="4"/>
      <c r="AE1" s="4"/>
      <c r="AF1" s="4"/>
      <c r="AG1" s="4"/>
      <c r="AH1" s="4"/>
    </row>
    <row r="2" spans="1:35" s="3" customFormat="1" ht="66" customHeight="1" thickBot="1" thickTop="1">
      <c r="A2" s="171"/>
      <c r="B2" s="172"/>
      <c r="C2" s="173"/>
      <c r="D2" s="452" t="s">
        <v>42</v>
      </c>
      <c r="E2" s="446"/>
      <c r="F2" s="453" t="s">
        <v>140</v>
      </c>
      <c r="G2" s="453"/>
      <c r="H2" s="453"/>
      <c r="I2" s="453"/>
      <c r="J2" s="453"/>
      <c r="K2" s="446" t="s">
        <v>143</v>
      </c>
      <c r="L2" s="446"/>
      <c r="M2" s="446"/>
      <c r="N2" s="453"/>
      <c r="O2" s="453"/>
      <c r="P2" s="453"/>
      <c r="Q2" s="453"/>
      <c r="R2" s="446" t="s">
        <v>2</v>
      </c>
      <c r="S2" s="446"/>
      <c r="T2" s="174" t="s">
        <v>110</v>
      </c>
      <c r="U2" s="174"/>
      <c r="V2" s="174"/>
      <c r="W2" s="174"/>
      <c r="X2" s="192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2:26" s="3" customFormat="1" ht="6" customHeight="1" thickBot="1">
      <c r="B3" s="1"/>
      <c r="C3" s="2"/>
      <c r="D3" s="1"/>
      <c r="E3" s="104"/>
      <c r="F3" s="105"/>
      <c r="G3" s="105"/>
      <c r="H3" s="105"/>
      <c r="I3" s="105"/>
      <c r="J3" s="105"/>
      <c r="K3" s="104"/>
      <c r="L3" s="104"/>
      <c r="M3" s="104"/>
      <c r="N3" s="105"/>
      <c r="O3" s="106"/>
      <c r="P3" s="105"/>
      <c r="Q3" s="105"/>
      <c r="R3" s="104"/>
      <c r="S3" s="104"/>
      <c r="T3" s="104"/>
      <c r="U3" s="104"/>
      <c r="V3" s="104"/>
      <c r="W3" s="104"/>
      <c r="X3" s="104"/>
      <c r="Y3" s="7"/>
      <c r="Z3" s="7"/>
    </row>
    <row r="4" spans="1:35" s="9" customFormat="1" ht="13.5" customHeight="1" thickBot="1">
      <c r="A4" s="107" t="s">
        <v>156</v>
      </c>
      <c r="B4" s="108" t="s">
        <v>107</v>
      </c>
      <c r="C4" s="109" t="s">
        <v>108</v>
      </c>
      <c r="D4" s="110" t="s">
        <v>4</v>
      </c>
      <c r="E4" s="111" t="s">
        <v>5</v>
      </c>
      <c r="F4" s="111" t="s">
        <v>6</v>
      </c>
      <c r="G4" s="111" t="s">
        <v>145</v>
      </c>
      <c r="H4" s="111" t="s">
        <v>146</v>
      </c>
      <c r="I4" s="111" t="s">
        <v>7</v>
      </c>
      <c r="J4" s="111" t="s">
        <v>8</v>
      </c>
      <c r="K4" s="111">
        <v>1</v>
      </c>
      <c r="L4" s="111">
        <v>2</v>
      </c>
      <c r="M4" s="111">
        <v>3</v>
      </c>
      <c r="N4" s="111" t="s">
        <v>9</v>
      </c>
      <c r="O4" s="112">
        <v>1</v>
      </c>
      <c r="P4" s="111">
        <v>2</v>
      </c>
      <c r="Q4" s="111">
        <v>3</v>
      </c>
      <c r="R4" s="111" t="s">
        <v>10</v>
      </c>
      <c r="S4" s="111" t="s">
        <v>104</v>
      </c>
      <c r="T4" s="126">
        <v>1</v>
      </c>
      <c r="U4" s="126">
        <v>2</v>
      </c>
      <c r="V4" s="126">
        <v>3</v>
      </c>
      <c r="W4" s="126" t="s">
        <v>105</v>
      </c>
      <c r="X4" s="126" t="s">
        <v>106</v>
      </c>
      <c r="Y4" s="8"/>
      <c r="Z4" s="6" t="s">
        <v>1</v>
      </c>
      <c r="AA4" s="6" t="s">
        <v>14</v>
      </c>
      <c r="AB4" s="6" t="s">
        <v>15</v>
      </c>
      <c r="AC4" s="6" t="s">
        <v>16</v>
      </c>
      <c r="AD4" s="6" t="s">
        <v>17</v>
      </c>
      <c r="AE4" s="6" t="s">
        <v>18</v>
      </c>
      <c r="AF4" s="6" t="s">
        <v>19</v>
      </c>
      <c r="AG4" s="6" t="s">
        <v>20</v>
      </c>
      <c r="AH4" s="6" t="s">
        <v>21</v>
      </c>
      <c r="AI4" s="6" t="s">
        <v>22</v>
      </c>
    </row>
    <row r="5" spans="1:42" s="12" customFormat="1" ht="21">
      <c r="A5" s="454" t="s">
        <v>169</v>
      </c>
      <c r="B5" s="121">
        <v>1</v>
      </c>
      <c r="C5" s="56">
        <v>1</v>
      </c>
      <c r="D5" s="67" t="s">
        <v>163</v>
      </c>
      <c r="E5" s="68" t="s">
        <v>164</v>
      </c>
      <c r="F5" s="68" t="s">
        <v>165</v>
      </c>
      <c r="G5" s="122" t="s">
        <v>150</v>
      </c>
      <c r="H5" s="122" t="s">
        <v>151</v>
      </c>
      <c r="I5" s="69"/>
      <c r="J5" s="70">
        <v>61.4</v>
      </c>
      <c r="K5" s="123">
        <v>60</v>
      </c>
      <c r="L5" s="123">
        <v>-65</v>
      </c>
      <c r="M5" s="123">
        <v>65</v>
      </c>
      <c r="N5" s="50">
        <f>IF(J5="","",IF(MAXA(K5:M5)&lt;=0,0,MAXA(K5:M5)))</f>
        <v>65</v>
      </c>
      <c r="O5" s="123">
        <v>-78</v>
      </c>
      <c r="P5" s="235">
        <v>-78</v>
      </c>
      <c r="Q5" s="235">
        <v>78</v>
      </c>
      <c r="R5" s="50">
        <f>IF(J5="","",IF(MAXA(O5:Q5)&lt;=0,0,MAXA(O5:Q5)))</f>
        <v>78</v>
      </c>
      <c r="S5" s="54">
        <f>IF(J5="","",IF(OR(N5=0,R5=0),0,N5+R5))</f>
        <v>143</v>
      </c>
      <c r="T5" s="209">
        <v>90</v>
      </c>
      <c r="U5" s="209">
        <v>-95</v>
      </c>
      <c r="V5" s="209">
        <v>-95</v>
      </c>
      <c r="W5" s="210">
        <f>IF(J5="","",IF(MAXA(T5:V5)&lt;=0,0,MAXA(T5:V5)))</f>
        <v>90</v>
      </c>
      <c r="X5" s="56">
        <f>IF(J5="","",IF(OR(R5=0,W5=0),0,R5+W5))</f>
        <v>168</v>
      </c>
      <c r="Y5" s="11"/>
      <c r="Z5" s="11" t="s">
        <v>1</v>
      </c>
      <c r="AA5" s="4" t="e">
        <f>S5-HLOOKUP(#REF!,Feuil1!$C$1:$BL$10,2,FALSE)</f>
        <v>#REF!</v>
      </c>
      <c r="AB5" s="4" t="e">
        <f>S5-HLOOKUP(#REF!,Feuil1!$C$1:$BL$10,3,FALSE)</f>
        <v>#REF!</v>
      </c>
      <c r="AC5" s="4" t="e">
        <f>S5-HLOOKUP(#REF!,Feuil1!$C$1:$BL$10,4,FALSE)</f>
        <v>#REF!</v>
      </c>
      <c r="AD5" s="4" t="e">
        <f>S5-HLOOKUP(#REF!,Feuil1!$C$1:$BL$10,5,FALSE)</f>
        <v>#REF!</v>
      </c>
      <c r="AE5" s="4" t="e">
        <f>S5-HLOOKUP(#REF!,Feuil1!$C$1:$BL$10,6,FALSE)</f>
        <v>#REF!</v>
      </c>
      <c r="AF5" s="4" t="e">
        <f>S5-HLOOKUP(#REF!,Feuil1!$C$1:$BL$10,7,FALSE)</f>
        <v>#REF!</v>
      </c>
      <c r="AG5" s="4" t="e">
        <f>S5-HLOOKUP(#REF!,Feuil1!$C$1:$BL$10,8,FALSE)</f>
        <v>#REF!</v>
      </c>
      <c r="AH5" s="4" t="e">
        <f>S5-HLOOKUP(#REF!,Feuil1!$C$1:$BL$10,9,FALSE)</f>
        <v>#REF!</v>
      </c>
      <c r="AI5" s="45" t="e">
        <f>S5-HLOOKUP(#REF!,Feuil1!$C$1:$BL$10,10,FALSE)</f>
        <v>#REF!</v>
      </c>
      <c r="AP5" s="12" t="e">
        <f>IF(AI5&gt;=0,$AI$4,IF(AH5&gt;=0,$AH$4,IF(AG5&gt;=0,$AG$4,IF(AF5&gt;=0,$AF$4,IF(AE5&gt;=0,$AE$4,IF(AD5&gt;=0,$AD$4,IF(AC5&gt;=0,$AC$4,IF(AB5&gt;=0,$AB$4,$AA$4))))))))</f>
        <v>#REF!</v>
      </c>
    </row>
    <row r="6" spans="1:42" s="12" customFormat="1" ht="21.75" thickBot="1">
      <c r="A6" s="456"/>
      <c r="B6" s="90"/>
      <c r="C6" s="91"/>
      <c r="D6" s="92" t="s">
        <v>166</v>
      </c>
      <c r="E6" s="93" t="s">
        <v>167</v>
      </c>
      <c r="F6" s="93" t="s">
        <v>168</v>
      </c>
      <c r="G6" s="94" t="s">
        <v>152</v>
      </c>
      <c r="H6" s="94" t="s">
        <v>153</v>
      </c>
      <c r="I6" s="95"/>
      <c r="J6" s="96">
        <v>54.95</v>
      </c>
      <c r="K6" s="103"/>
      <c r="L6" s="103"/>
      <c r="M6" s="103"/>
      <c r="N6" s="97"/>
      <c r="O6" s="127">
        <v>70</v>
      </c>
      <c r="P6" s="236">
        <v>73</v>
      </c>
      <c r="Q6" s="236">
        <v>-75</v>
      </c>
      <c r="R6" s="97">
        <f aca="true" t="shared" si="0" ref="R6:R18">IF(J6="","",IF(MAXA(O6:Q6)&lt;=0,0,MAXA(O6:Q6)))</f>
        <v>73</v>
      </c>
      <c r="S6" s="99"/>
      <c r="T6" s="211">
        <v>-87.5</v>
      </c>
      <c r="U6" s="211">
        <v>-87.5</v>
      </c>
      <c r="V6" s="211">
        <v>-87.5</v>
      </c>
      <c r="W6" s="212">
        <f>IF(J6="","",IF(MAXA(T6:V6)&lt;=0,0,MAXA(T6:V6)))</f>
        <v>0</v>
      </c>
      <c r="X6" s="91">
        <f aca="true" t="shared" si="1" ref="X6:X29">IF(J6="","",IF(OR(R6=0,W6=0),0,R6+W6))</f>
        <v>0</v>
      </c>
      <c r="Y6" s="11"/>
      <c r="Z6" s="11" t="s">
        <v>1</v>
      </c>
      <c r="AA6" s="4" t="e">
        <f>S6-HLOOKUP(#REF!,Feuil1!$C$1:$BL$10,2,FALSE)</f>
        <v>#REF!</v>
      </c>
      <c r="AB6" s="4" t="e">
        <f>S6-HLOOKUP(#REF!,Feuil1!$C$1:$BL$10,3,FALSE)</f>
        <v>#REF!</v>
      </c>
      <c r="AC6" s="4" t="e">
        <f>S6-HLOOKUP(#REF!,Feuil1!$C$1:$BL$10,4,FALSE)</f>
        <v>#REF!</v>
      </c>
      <c r="AD6" s="4" t="e">
        <f>S6-HLOOKUP(#REF!,Feuil1!$C$1:$BL$10,5,FALSE)</f>
        <v>#REF!</v>
      </c>
      <c r="AE6" s="4" t="e">
        <f>S6-HLOOKUP(#REF!,Feuil1!$C$1:$BL$10,6,FALSE)</f>
        <v>#REF!</v>
      </c>
      <c r="AF6" s="4" t="e">
        <f>S6-HLOOKUP(#REF!,Feuil1!$C$1:$BL$10,7,FALSE)</f>
        <v>#REF!</v>
      </c>
      <c r="AG6" s="4" t="e">
        <f>S6-HLOOKUP(#REF!,Feuil1!$C$1:$BL$10,8,FALSE)</f>
        <v>#REF!</v>
      </c>
      <c r="AH6" s="4" t="e">
        <f>S6-HLOOKUP(#REF!,Feuil1!$C$1:$BL$10,9,FALSE)</f>
        <v>#REF!</v>
      </c>
      <c r="AI6" s="45" t="e">
        <f>S6-HLOOKUP(#REF!,Feuil1!$C$1:$BL$10,10,FALSE)</f>
        <v>#REF!</v>
      </c>
      <c r="AP6" s="12" t="e">
        <f>IF(AI6&gt;=0,$AI$4,IF(AH6&gt;=0,$AH$4,IF(AG6&gt;=0,$AG$4,IF(AF6&gt;=0,$AF$4,IF(AE6&gt;=0,$AE$4,IF(AD6&gt;=0,$AD$4,IF(AC6&gt;=0,$AC$4,IF(AB6&gt;=0,$AB$4,$AA$4))))))))</f>
        <v>#REF!</v>
      </c>
    </row>
    <row r="7" spans="1:35" s="12" customFormat="1" ht="21.75" thickTop="1">
      <c r="A7" s="202"/>
      <c r="B7" s="128"/>
      <c r="C7" s="129">
        <v>2</v>
      </c>
      <c r="D7" s="203" t="s">
        <v>182</v>
      </c>
      <c r="E7" s="131" t="s">
        <v>183</v>
      </c>
      <c r="F7" s="131" t="s">
        <v>184</v>
      </c>
      <c r="G7" s="131" t="s">
        <v>159</v>
      </c>
      <c r="H7" s="131" t="s">
        <v>160</v>
      </c>
      <c r="I7" s="204"/>
      <c r="J7" s="205">
        <v>68.65</v>
      </c>
      <c r="K7" s="206"/>
      <c r="L7" s="206"/>
      <c r="M7" s="206"/>
      <c r="N7" s="207"/>
      <c r="O7" s="237">
        <v>95</v>
      </c>
      <c r="P7" s="238">
        <v>-100</v>
      </c>
      <c r="Q7" s="238">
        <v>-100</v>
      </c>
      <c r="R7" s="207">
        <f t="shared" si="0"/>
        <v>95</v>
      </c>
      <c r="S7" s="208"/>
      <c r="T7" s="213">
        <v>-107.5</v>
      </c>
      <c r="U7" s="213">
        <v>107.5</v>
      </c>
      <c r="V7" s="213">
        <v>-115</v>
      </c>
      <c r="W7" s="216">
        <f>IF(J7="","",IF(MAXA(T7:V7)&lt;=0,0,MAXA(T7:V7)))</f>
        <v>107.5</v>
      </c>
      <c r="X7" s="129">
        <f t="shared" si="1"/>
        <v>202.5</v>
      </c>
      <c r="Y7" s="11"/>
      <c r="Z7" s="11"/>
      <c r="AA7" s="4"/>
      <c r="AB7" s="4"/>
      <c r="AC7" s="4"/>
      <c r="AD7" s="4"/>
      <c r="AE7" s="4"/>
      <c r="AF7" s="4"/>
      <c r="AG7" s="4"/>
      <c r="AH7" s="4"/>
      <c r="AI7" s="45"/>
    </row>
    <row r="8" spans="1:42" s="12" customFormat="1" ht="21">
      <c r="A8" s="455" t="s">
        <v>191</v>
      </c>
      <c r="B8" s="85"/>
      <c r="C8" s="86">
        <v>5</v>
      </c>
      <c r="D8" s="199" t="s">
        <v>185</v>
      </c>
      <c r="E8" s="200" t="s">
        <v>186</v>
      </c>
      <c r="F8" s="200" t="s">
        <v>187</v>
      </c>
      <c r="G8" s="59" t="s">
        <v>150</v>
      </c>
      <c r="H8" s="59" t="s">
        <v>151</v>
      </c>
      <c r="I8" s="87"/>
      <c r="J8" s="88">
        <v>67.15</v>
      </c>
      <c r="K8" s="201"/>
      <c r="L8" s="201"/>
      <c r="M8" s="201"/>
      <c r="N8" s="51"/>
      <c r="O8" s="89">
        <v>70</v>
      </c>
      <c r="P8" s="239">
        <v>-75</v>
      </c>
      <c r="Q8" s="239">
        <v>-75</v>
      </c>
      <c r="R8" s="51">
        <f t="shared" si="0"/>
        <v>70</v>
      </c>
      <c r="S8" s="53"/>
      <c r="T8" s="214">
        <v>110</v>
      </c>
      <c r="U8" s="214">
        <v>115</v>
      </c>
      <c r="V8" s="214">
        <v>-117.5</v>
      </c>
      <c r="W8" s="216">
        <f aca="true" t="shared" si="2" ref="W8:W15">IF(J8="","",IF(MAXA(T8:V8)&lt;=0,0,MAXA(T8:V8)))</f>
        <v>115</v>
      </c>
      <c r="X8" s="86">
        <f t="shared" si="1"/>
        <v>185</v>
      </c>
      <c r="Y8" s="11"/>
      <c r="Z8" s="11" t="s">
        <v>1</v>
      </c>
      <c r="AA8" s="4" t="e">
        <f>S8-HLOOKUP(#REF!,Feuil1!$C$1:$BL$10,2,FALSE)</f>
        <v>#REF!</v>
      </c>
      <c r="AB8" s="4" t="e">
        <f>S8-HLOOKUP(#REF!,Feuil1!$C$1:$BL$10,3,FALSE)</f>
        <v>#REF!</v>
      </c>
      <c r="AC8" s="4" t="e">
        <f>S8-HLOOKUP(#REF!,Feuil1!$C$1:$BL$10,4,FALSE)</f>
        <v>#REF!</v>
      </c>
      <c r="AD8" s="4" t="e">
        <f>S8-HLOOKUP(#REF!,Feuil1!$C$1:$BL$10,5,FALSE)</f>
        <v>#REF!</v>
      </c>
      <c r="AE8" s="4" t="e">
        <f>S8-HLOOKUP(#REF!,Feuil1!$C$1:$BL$10,6,FALSE)</f>
        <v>#REF!</v>
      </c>
      <c r="AF8" s="4" t="e">
        <f>S8-HLOOKUP(#REF!,Feuil1!$C$1:$BL$10,7,FALSE)</f>
        <v>#REF!</v>
      </c>
      <c r="AG8" s="4" t="e">
        <f>S8-HLOOKUP(#REF!,Feuil1!$C$1:$BL$10,8,FALSE)</f>
        <v>#REF!</v>
      </c>
      <c r="AH8" s="4" t="e">
        <f>S8-HLOOKUP(#REF!,Feuil1!$C$1:$BL$10,9,FALSE)</f>
        <v>#REF!</v>
      </c>
      <c r="AI8" s="45" t="e">
        <f>S8-HLOOKUP(#REF!,Feuil1!$C$1:$BL$10,10,FALSE)</f>
        <v>#REF!</v>
      </c>
      <c r="AP8" s="12" t="e">
        <f aca="true" t="shared" si="3" ref="AP8:AP29">IF(AI8&gt;=0,$AI$4,IF(AH8&gt;=0,$AH$4,IF(AG8&gt;=0,$AG$4,IF(AF8&gt;=0,$AF$4,IF(AE8&gt;=0,$AE$4,IF(AD8&gt;=0,$AD$4,IF(AC8&gt;=0,$AC$4,IF(AB8&gt;=0,$AB$4,$AA$4))))))))</f>
        <v>#REF!</v>
      </c>
    </row>
    <row r="9" spans="1:42" s="12" customFormat="1" ht="21">
      <c r="A9" s="455"/>
      <c r="B9" s="55">
        <v>3</v>
      </c>
      <c r="C9" s="57">
        <v>3</v>
      </c>
      <c r="D9" s="32" t="s">
        <v>170</v>
      </c>
      <c r="E9" s="18" t="s">
        <v>171</v>
      </c>
      <c r="F9" s="18" t="s">
        <v>172</v>
      </c>
      <c r="G9" s="59" t="s">
        <v>150</v>
      </c>
      <c r="H9" s="59" t="s">
        <v>151</v>
      </c>
      <c r="I9" s="13"/>
      <c r="J9" s="14">
        <v>65.05</v>
      </c>
      <c r="K9" s="58">
        <v>-70</v>
      </c>
      <c r="L9" s="58">
        <v>70</v>
      </c>
      <c r="M9" s="58">
        <v>-75</v>
      </c>
      <c r="N9" s="52">
        <f aca="true" t="shared" si="4" ref="N9:N18">IF(J9="","",IF(MAXA(K9:M9)&lt;=0,0,MAXA(K9:M9)))</f>
        <v>70</v>
      </c>
      <c r="O9" s="58">
        <v>95</v>
      </c>
      <c r="P9" s="240">
        <v>-100</v>
      </c>
      <c r="Q9" s="240">
        <v>100</v>
      </c>
      <c r="R9" s="52">
        <f t="shared" si="0"/>
        <v>100</v>
      </c>
      <c r="S9" s="54">
        <f aca="true" t="shared" si="5" ref="S9:S18">IF(J9="","",IF(OR(N9=0,R9=0),0,N9+R9))</f>
        <v>170</v>
      </c>
      <c r="T9" s="209">
        <v>85</v>
      </c>
      <c r="U9" s="209">
        <v>90</v>
      </c>
      <c r="V9" s="209">
        <v>-95</v>
      </c>
      <c r="W9" s="216">
        <f t="shared" si="2"/>
        <v>90</v>
      </c>
      <c r="X9" s="57">
        <f t="shared" si="1"/>
        <v>190</v>
      </c>
      <c r="Y9" s="11"/>
      <c r="Z9" s="11" t="s">
        <v>1</v>
      </c>
      <c r="AA9" s="4" t="e">
        <f>S9-HLOOKUP(#REF!,Feuil1!$C$1:$BL$10,2,FALSE)</f>
        <v>#REF!</v>
      </c>
      <c r="AB9" s="4" t="e">
        <f>S9-HLOOKUP(#REF!,Feuil1!$C$1:$BL$10,3,FALSE)</f>
        <v>#REF!</v>
      </c>
      <c r="AC9" s="4" t="e">
        <f>S9-HLOOKUP(#REF!,Feuil1!$C$1:$BL$10,4,FALSE)</f>
        <v>#REF!</v>
      </c>
      <c r="AD9" s="4" t="e">
        <f>S9-HLOOKUP(#REF!,Feuil1!$C$1:$BL$10,5,FALSE)</f>
        <v>#REF!</v>
      </c>
      <c r="AE9" s="4" t="e">
        <f>S9-HLOOKUP(#REF!,Feuil1!$C$1:$BL$10,6,FALSE)</f>
        <v>#REF!</v>
      </c>
      <c r="AF9" s="4" t="e">
        <f>S9-HLOOKUP(#REF!,Feuil1!$C$1:$BL$10,7,FALSE)</f>
        <v>#REF!</v>
      </c>
      <c r="AG9" s="4" t="e">
        <f>S9-HLOOKUP(#REF!,Feuil1!$C$1:$BL$10,8,FALSE)</f>
        <v>#REF!</v>
      </c>
      <c r="AH9" s="4" t="e">
        <f>S9-HLOOKUP(#REF!,Feuil1!$C$1:$BL$10,9,FALSE)</f>
        <v>#REF!</v>
      </c>
      <c r="AI9" s="45" t="e">
        <f>S9-HLOOKUP(#REF!,Feuil1!$C$1:$BL$10,10,FALSE)</f>
        <v>#REF!</v>
      </c>
      <c r="AP9" s="12" t="e">
        <f t="shared" si="3"/>
        <v>#REF!</v>
      </c>
    </row>
    <row r="10" spans="1:42" s="12" customFormat="1" ht="21">
      <c r="A10" s="455"/>
      <c r="B10" s="55"/>
      <c r="C10" s="57">
        <v>4</v>
      </c>
      <c r="D10" s="32" t="s">
        <v>188</v>
      </c>
      <c r="E10" s="18" t="s">
        <v>189</v>
      </c>
      <c r="F10" s="18" t="s">
        <v>190</v>
      </c>
      <c r="G10" s="59" t="s">
        <v>150</v>
      </c>
      <c r="H10" s="59" t="s">
        <v>151</v>
      </c>
      <c r="I10" s="13"/>
      <c r="J10" s="14">
        <v>64.1</v>
      </c>
      <c r="K10" s="102"/>
      <c r="L10" s="102"/>
      <c r="M10" s="102"/>
      <c r="N10" s="52"/>
      <c r="O10" s="58">
        <v>-75</v>
      </c>
      <c r="P10" s="240">
        <v>75</v>
      </c>
      <c r="Q10" s="240">
        <v>80</v>
      </c>
      <c r="R10" s="52">
        <f t="shared" si="0"/>
        <v>80</v>
      </c>
      <c r="S10" s="54"/>
      <c r="T10" s="209">
        <v>95</v>
      </c>
      <c r="U10" s="209">
        <v>100</v>
      </c>
      <c r="V10" s="209">
        <v>-105</v>
      </c>
      <c r="W10" s="216">
        <f t="shared" si="2"/>
        <v>100</v>
      </c>
      <c r="X10" s="57">
        <f t="shared" si="1"/>
        <v>180</v>
      </c>
      <c r="Y10" s="11"/>
      <c r="Z10" s="11" t="s">
        <v>1</v>
      </c>
      <c r="AA10" s="4" t="e">
        <f>S10-HLOOKUP(#REF!,Feuil1!$C$1:$BL$10,2,FALSE)</f>
        <v>#REF!</v>
      </c>
      <c r="AB10" s="4" t="e">
        <f>S10-HLOOKUP(#REF!,Feuil1!$C$1:$BL$10,3,FALSE)</f>
        <v>#REF!</v>
      </c>
      <c r="AC10" s="4" t="e">
        <f>S10-HLOOKUP(#REF!,Feuil1!$C$1:$BL$10,4,FALSE)</f>
        <v>#REF!</v>
      </c>
      <c r="AD10" s="4" t="e">
        <f>S10-HLOOKUP(#REF!,Feuil1!$C$1:$BL$10,5,FALSE)</f>
        <v>#REF!</v>
      </c>
      <c r="AE10" s="4" t="e">
        <f>S10-HLOOKUP(#REF!,Feuil1!$C$1:$BL$10,6,FALSE)</f>
        <v>#REF!</v>
      </c>
      <c r="AF10" s="4" t="e">
        <f>S10-HLOOKUP(#REF!,Feuil1!$C$1:$BL$10,7,FALSE)</f>
        <v>#REF!</v>
      </c>
      <c r="AG10" s="4" t="e">
        <f>S10-HLOOKUP(#REF!,Feuil1!$C$1:$BL$10,8,FALSE)</f>
        <v>#REF!</v>
      </c>
      <c r="AH10" s="4" t="e">
        <f>S10-HLOOKUP(#REF!,Feuil1!$C$1:$BL$10,9,FALSE)</f>
        <v>#REF!</v>
      </c>
      <c r="AI10" s="45" t="e">
        <f>S10-HLOOKUP(#REF!,Feuil1!$C$1:$BL$10,10,FALSE)</f>
        <v>#REF!</v>
      </c>
      <c r="AP10" s="12" t="e">
        <f t="shared" si="3"/>
        <v>#REF!</v>
      </c>
    </row>
    <row r="11" spans="1:42" s="12" customFormat="1" ht="21">
      <c r="A11" s="455"/>
      <c r="B11" s="55">
        <v>2</v>
      </c>
      <c r="C11" s="57">
        <v>1</v>
      </c>
      <c r="D11" s="32" t="s">
        <v>176</v>
      </c>
      <c r="E11" s="18" t="s">
        <v>177</v>
      </c>
      <c r="F11" s="18" t="s">
        <v>178</v>
      </c>
      <c r="G11" s="59" t="s">
        <v>150</v>
      </c>
      <c r="H11" s="59" t="s">
        <v>151</v>
      </c>
      <c r="I11" s="13"/>
      <c r="J11" s="14">
        <v>67.8</v>
      </c>
      <c r="K11" s="58">
        <v>73</v>
      </c>
      <c r="L11" s="58">
        <v>78</v>
      </c>
      <c r="M11" s="58">
        <v>-82</v>
      </c>
      <c r="N11" s="52">
        <f t="shared" si="4"/>
        <v>78</v>
      </c>
      <c r="O11" s="58">
        <v>100</v>
      </c>
      <c r="P11" s="240">
        <v>105</v>
      </c>
      <c r="Q11" s="240">
        <v>110</v>
      </c>
      <c r="R11" s="52">
        <f t="shared" si="0"/>
        <v>110</v>
      </c>
      <c r="S11" s="54">
        <f t="shared" si="5"/>
        <v>188</v>
      </c>
      <c r="T11" s="209">
        <v>110</v>
      </c>
      <c r="U11" s="209">
        <v>120</v>
      </c>
      <c r="V11" s="209">
        <v>-122.5</v>
      </c>
      <c r="W11" s="216">
        <f t="shared" si="2"/>
        <v>120</v>
      </c>
      <c r="X11" s="57">
        <f t="shared" si="1"/>
        <v>230</v>
      </c>
      <c r="Y11" s="11"/>
      <c r="Z11" s="11" t="s">
        <v>1</v>
      </c>
      <c r="AA11" s="4" t="e">
        <f>S11-HLOOKUP(#REF!,Feuil1!$C$1:$BL$10,2,FALSE)</f>
        <v>#REF!</v>
      </c>
      <c r="AB11" s="4" t="e">
        <f>S11-HLOOKUP(#REF!,Feuil1!$C$1:$BL$10,3,FALSE)</f>
        <v>#REF!</v>
      </c>
      <c r="AC11" s="4" t="e">
        <f>S11-HLOOKUP(#REF!,Feuil1!$C$1:$BL$10,4,FALSE)</f>
        <v>#REF!</v>
      </c>
      <c r="AD11" s="4" t="e">
        <f>S11-HLOOKUP(#REF!,Feuil1!$C$1:$BL$10,5,FALSE)</f>
        <v>#REF!</v>
      </c>
      <c r="AE11" s="4" t="e">
        <f>S11-HLOOKUP(#REF!,Feuil1!$C$1:$BL$10,6,FALSE)</f>
        <v>#REF!</v>
      </c>
      <c r="AF11" s="4" t="e">
        <f>S11-HLOOKUP(#REF!,Feuil1!$C$1:$BL$10,7,FALSE)</f>
        <v>#REF!</v>
      </c>
      <c r="AG11" s="4" t="e">
        <f>S11-HLOOKUP(#REF!,Feuil1!$C$1:$BL$10,8,FALSE)</f>
        <v>#REF!</v>
      </c>
      <c r="AH11" s="4" t="e">
        <f>S11-HLOOKUP(#REF!,Feuil1!$C$1:$BL$10,9,FALSE)</f>
        <v>#REF!</v>
      </c>
      <c r="AI11" s="45" t="e">
        <f>S11-HLOOKUP(#REF!,Feuil1!$C$1:$BL$10,10,FALSE)</f>
        <v>#REF!</v>
      </c>
      <c r="AP11" s="12" t="e">
        <f t="shared" si="3"/>
        <v>#REF!</v>
      </c>
    </row>
    <row r="12" spans="1:42" s="12" customFormat="1" ht="21">
      <c r="A12" s="455"/>
      <c r="B12" s="55"/>
      <c r="C12" s="57"/>
      <c r="D12" s="32" t="s">
        <v>179</v>
      </c>
      <c r="E12" s="18" t="s">
        <v>180</v>
      </c>
      <c r="F12" s="18" t="s">
        <v>181</v>
      </c>
      <c r="G12" s="59" t="s">
        <v>152</v>
      </c>
      <c r="H12" s="59" t="s">
        <v>153</v>
      </c>
      <c r="I12" s="13"/>
      <c r="J12" s="14">
        <v>68.2</v>
      </c>
      <c r="K12" s="58">
        <v>-75</v>
      </c>
      <c r="L12" s="58">
        <v>-75</v>
      </c>
      <c r="M12" s="58">
        <v>-80</v>
      </c>
      <c r="N12" s="52">
        <f t="shared" si="4"/>
        <v>0</v>
      </c>
      <c r="O12" s="241"/>
      <c r="P12" s="242"/>
      <c r="Q12" s="242"/>
      <c r="R12" s="52">
        <f t="shared" si="0"/>
        <v>0</v>
      </c>
      <c r="S12" s="54"/>
      <c r="T12" s="217"/>
      <c r="U12" s="217"/>
      <c r="V12" s="217"/>
      <c r="W12" s="216"/>
      <c r="X12" s="57"/>
      <c r="Y12" s="11"/>
      <c r="Z12" s="11" t="s">
        <v>1</v>
      </c>
      <c r="AA12" s="4" t="e">
        <f>S12-HLOOKUP(#REF!,Feuil1!$C$1:$BL$10,2,FALSE)</f>
        <v>#REF!</v>
      </c>
      <c r="AB12" s="4" t="e">
        <f>S12-HLOOKUP(#REF!,Feuil1!$C$1:$BL$10,3,FALSE)</f>
        <v>#REF!</v>
      </c>
      <c r="AC12" s="4" t="e">
        <f>S12-HLOOKUP(#REF!,Feuil1!$C$1:$BL$10,4,FALSE)</f>
        <v>#REF!</v>
      </c>
      <c r="AD12" s="4" t="e">
        <f>S12-HLOOKUP(#REF!,Feuil1!$C$1:$BL$10,5,FALSE)</f>
        <v>#REF!</v>
      </c>
      <c r="AE12" s="4" t="e">
        <f>S12-HLOOKUP(#REF!,Feuil1!$C$1:$BL$10,6,FALSE)</f>
        <v>#REF!</v>
      </c>
      <c r="AF12" s="4" t="e">
        <f>S12-HLOOKUP(#REF!,Feuil1!$C$1:$BL$10,7,FALSE)</f>
        <v>#REF!</v>
      </c>
      <c r="AG12" s="4" t="e">
        <f>S12-HLOOKUP(#REF!,Feuil1!$C$1:$BL$10,8,FALSE)</f>
        <v>#REF!</v>
      </c>
      <c r="AH12" s="4" t="e">
        <f>S12-HLOOKUP(#REF!,Feuil1!$C$1:$BL$10,9,FALSE)</f>
        <v>#REF!</v>
      </c>
      <c r="AI12" s="45" t="e">
        <f>S12-HLOOKUP(#REF!,Feuil1!$C$1:$BL$10,10,FALSE)</f>
        <v>#REF!</v>
      </c>
      <c r="AP12" s="12" t="e">
        <f t="shared" si="3"/>
        <v>#REF!</v>
      </c>
    </row>
    <row r="13" spans="1:42" s="12" customFormat="1" ht="21.75" thickBot="1">
      <c r="A13" s="456"/>
      <c r="B13" s="90">
        <v>1</v>
      </c>
      <c r="C13" s="91"/>
      <c r="D13" s="92" t="s">
        <v>173</v>
      </c>
      <c r="E13" s="93" t="s">
        <v>174</v>
      </c>
      <c r="F13" s="93" t="s">
        <v>175</v>
      </c>
      <c r="G13" s="94" t="s">
        <v>150</v>
      </c>
      <c r="H13" s="94" t="s">
        <v>151</v>
      </c>
      <c r="I13" s="95"/>
      <c r="J13" s="96">
        <v>69</v>
      </c>
      <c r="K13" s="127">
        <v>90</v>
      </c>
      <c r="L13" s="127">
        <v>95</v>
      </c>
      <c r="M13" s="127">
        <v>-100</v>
      </c>
      <c r="N13" s="97">
        <f t="shared" si="4"/>
        <v>95</v>
      </c>
      <c r="O13" s="127">
        <v>110</v>
      </c>
      <c r="P13" s="236">
        <v>115</v>
      </c>
      <c r="Q13" s="236">
        <v>120</v>
      </c>
      <c r="R13" s="97">
        <f t="shared" si="0"/>
        <v>120</v>
      </c>
      <c r="S13" s="99">
        <f t="shared" si="5"/>
        <v>215</v>
      </c>
      <c r="T13" s="211">
        <v>-90</v>
      </c>
      <c r="U13" s="211">
        <v>-90</v>
      </c>
      <c r="V13" s="211">
        <v>-90</v>
      </c>
      <c r="W13" s="212">
        <f t="shared" si="2"/>
        <v>0</v>
      </c>
      <c r="X13" s="91"/>
      <c r="Y13" s="11"/>
      <c r="Z13" s="11" t="s">
        <v>1</v>
      </c>
      <c r="AA13" s="4" t="e">
        <f>S13-HLOOKUP(#REF!,Feuil1!$C$1:$BL$10,2,FALSE)</f>
        <v>#REF!</v>
      </c>
      <c r="AB13" s="4" t="e">
        <f>S13-HLOOKUP(#REF!,Feuil1!$C$1:$BL$10,3,FALSE)</f>
        <v>#REF!</v>
      </c>
      <c r="AC13" s="4" t="e">
        <f>S13-HLOOKUP(#REF!,Feuil1!$C$1:$BL$10,4,FALSE)</f>
        <v>#REF!</v>
      </c>
      <c r="AD13" s="4" t="e">
        <f>S13-HLOOKUP(#REF!,Feuil1!$C$1:$BL$10,5,FALSE)</f>
        <v>#REF!</v>
      </c>
      <c r="AE13" s="4" t="e">
        <f>S13-HLOOKUP(#REF!,Feuil1!$C$1:$BL$10,6,FALSE)</f>
        <v>#REF!</v>
      </c>
      <c r="AF13" s="4" t="e">
        <f>S13-HLOOKUP(#REF!,Feuil1!$C$1:$BL$10,7,FALSE)</f>
        <v>#REF!</v>
      </c>
      <c r="AG13" s="4" t="e">
        <f>S13-HLOOKUP(#REF!,Feuil1!$C$1:$BL$10,8,FALSE)</f>
        <v>#REF!</v>
      </c>
      <c r="AH13" s="4" t="e">
        <f>S13-HLOOKUP(#REF!,Feuil1!$C$1:$BL$10,9,FALSE)</f>
        <v>#REF!</v>
      </c>
      <c r="AI13" s="45" t="e">
        <f>S13-HLOOKUP(#REF!,Feuil1!$C$1:$BL$10,10,FALSE)</f>
        <v>#REF!</v>
      </c>
      <c r="AP13" s="12" t="e">
        <f t="shared" si="3"/>
        <v>#REF!</v>
      </c>
    </row>
    <row r="14" spans="1:42" s="12" customFormat="1" ht="21.75" thickTop="1">
      <c r="A14" s="464" t="s">
        <v>192</v>
      </c>
      <c r="B14" s="128">
        <v>2</v>
      </c>
      <c r="C14" s="129">
        <v>1</v>
      </c>
      <c r="D14" s="130" t="s">
        <v>196</v>
      </c>
      <c r="E14" s="131" t="s">
        <v>197</v>
      </c>
      <c r="F14" s="131" t="s">
        <v>198</v>
      </c>
      <c r="G14" s="132" t="s">
        <v>150</v>
      </c>
      <c r="H14" s="132" t="s">
        <v>151</v>
      </c>
      <c r="I14" s="133"/>
      <c r="J14" s="134">
        <v>76.9</v>
      </c>
      <c r="K14" s="137">
        <v>100</v>
      </c>
      <c r="L14" s="138">
        <v>105</v>
      </c>
      <c r="M14" s="138">
        <v>109</v>
      </c>
      <c r="N14" s="136">
        <f t="shared" si="4"/>
        <v>109</v>
      </c>
      <c r="O14" s="135">
        <v>135</v>
      </c>
      <c r="P14" s="243">
        <v>140</v>
      </c>
      <c r="Q14" s="243">
        <v>-145</v>
      </c>
      <c r="R14" s="136">
        <f t="shared" si="0"/>
        <v>140</v>
      </c>
      <c r="S14" s="139">
        <f t="shared" si="5"/>
        <v>249</v>
      </c>
      <c r="T14" s="218">
        <v>115</v>
      </c>
      <c r="U14" s="218">
        <v>120</v>
      </c>
      <c r="V14" s="218">
        <v>-125</v>
      </c>
      <c r="W14" s="219">
        <f>IF(J14="","",IF(MAXA(T14:V14)&lt;=0,0,MAXA(T14:V14)))</f>
        <v>120</v>
      </c>
      <c r="X14" s="129">
        <f t="shared" si="1"/>
        <v>260</v>
      </c>
      <c r="Y14" s="11"/>
      <c r="Z14" s="11" t="s">
        <v>1</v>
      </c>
      <c r="AA14" s="4" t="e">
        <f>S14-HLOOKUP(#REF!,Feuil1!$C$1:$BL$10,2,FALSE)</f>
        <v>#REF!</v>
      </c>
      <c r="AB14" s="4" t="e">
        <f>S14-HLOOKUP(#REF!,Feuil1!$C$1:$BL$10,3,FALSE)</f>
        <v>#REF!</v>
      </c>
      <c r="AC14" s="4" t="e">
        <f>S14-HLOOKUP(#REF!,Feuil1!$C$1:$BL$10,4,FALSE)</f>
        <v>#REF!</v>
      </c>
      <c r="AD14" s="4" t="e">
        <f>S14-HLOOKUP(#REF!,Feuil1!$C$1:$BL$10,5,FALSE)</f>
        <v>#REF!</v>
      </c>
      <c r="AE14" s="4" t="e">
        <f>S14-HLOOKUP(#REF!,Feuil1!$C$1:$BL$10,6,FALSE)</f>
        <v>#REF!</v>
      </c>
      <c r="AF14" s="4" t="e">
        <f>S14-HLOOKUP(#REF!,Feuil1!$C$1:$BL$10,7,FALSE)</f>
        <v>#REF!</v>
      </c>
      <c r="AG14" s="4" t="e">
        <f>S14-HLOOKUP(#REF!,Feuil1!$C$1:$BL$10,8,FALSE)</f>
        <v>#REF!</v>
      </c>
      <c r="AH14" s="4" t="e">
        <f>S14-HLOOKUP(#REF!,Feuil1!$C$1:$BL$10,9,FALSE)</f>
        <v>#REF!</v>
      </c>
      <c r="AI14" s="45" t="e">
        <f>S14-HLOOKUP(#REF!,Feuil1!$C$1:$BL$10,10,FALSE)</f>
        <v>#REF!</v>
      </c>
      <c r="AP14" s="12" t="e">
        <f t="shared" si="3"/>
        <v>#REF!</v>
      </c>
    </row>
    <row r="15" spans="1:42" s="12" customFormat="1" ht="21">
      <c r="A15" s="455"/>
      <c r="B15" s="55"/>
      <c r="C15" s="57">
        <v>2</v>
      </c>
      <c r="D15" s="32" t="s">
        <v>206</v>
      </c>
      <c r="E15" s="18" t="s">
        <v>207</v>
      </c>
      <c r="F15" s="18" t="s">
        <v>208</v>
      </c>
      <c r="G15" s="59" t="s">
        <v>150</v>
      </c>
      <c r="H15" s="59" t="s">
        <v>151</v>
      </c>
      <c r="I15" s="13"/>
      <c r="J15" s="14">
        <v>77</v>
      </c>
      <c r="K15" s="102"/>
      <c r="L15" s="102"/>
      <c r="M15" s="102"/>
      <c r="N15" s="52"/>
      <c r="O15" s="58">
        <v>70</v>
      </c>
      <c r="P15" s="240">
        <v>75</v>
      </c>
      <c r="Q15" s="240">
        <v>-80</v>
      </c>
      <c r="R15" s="52">
        <f t="shared" si="0"/>
        <v>75</v>
      </c>
      <c r="S15" s="54"/>
      <c r="T15" s="209">
        <v>115</v>
      </c>
      <c r="U15" s="209">
        <v>120</v>
      </c>
      <c r="V15" s="209">
        <v>125</v>
      </c>
      <c r="W15" s="216">
        <f t="shared" si="2"/>
        <v>125</v>
      </c>
      <c r="X15" s="57">
        <f t="shared" si="1"/>
        <v>200</v>
      </c>
      <c r="Y15" s="11"/>
      <c r="Z15" s="11" t="s">
        <v>1</v>
      </c>
      <c r="AA15" s="4" t="e">
        <f>S15-HLOOKUP(#REF!,Feuil1!$C$1:$BL$10,2,FALSE)</f>
        <v>#REF!</v>
      </c>
      <c r="AB15" s="4" t="e">
        <f>S15-HLOOKUP(#REF!,Feuil1!$C$1:$BL$10,3,FALSE)</f>
        <v>#REF!</v>
      </c>
      <c r="AC15" s="4" t="e">
        <f>S15-HLOOKUP(#REF!,Feuil1!$C$1:$BL$10,4,FALSE)</f>
        <v>#REF!</v>
      </c>
      <c r="AD15" s="4" t="e">
        <f>S15-HLOOKUP(#REF!,Feuil1!$C$1:$BL$10,5,FALSE)</f>
        <v>#REF!</v>
      </c>
      <c r="AE15" s="4" t="e">
        <f>S15-HLOOKUP(#REF!,Feuil1!$C$1:$BL$10,6,FALSE)</f>
        <v>#REF!</v>
      </c>
      <c r="AF15" s="4" t="e">
        <f>S15-HLOOKUP(#REF!,Feuil1!$C$1:$BL$10,7,FALSE)</f>
        <v>#REF!</v>
      </c>
      <c r="AG15" s="4" t="e">
        <f>S15-HLOOKUP(#REF!,Feuil1!$C$1:$BL$10,8,FALSE)</f>
        <v>#REF!</v>
      </c>
      <c r="AH15" s="4" t="e">
        <f>S15-HLOOKUP(#REF!,Feuil1!$C$1:$BL$10,9,FALSE)</f>
        <v>#REF!</v>
      </c>
      <c r="AI15" s="45" t="e">
        <f>S15-HLOOKUP(#REF!,Feuil1!$C$1:$BL$10,10,FALSE)</f>
        <v>#REF!</v>
      </c>
      <c r="AP15" s="12" t="e">
        <f t="shared" si="3"/>
        <v>#REF!</v>
      </c>
    </row>
    <row r="16" spans="1:42" s="12" customFormat="1" ht="21">
      <c r="A16" s="455"/>
      <c r="B16" s="55">
        <v>3</v>
      </c>
      <c r="C16" s="57"/>
      <c r="D16" s="32" t="s">
        <v>202</v>
      </c>
      <c r="E16" s="18" t="s">
        <v>203</v>
      </c>
      <c r="F16" s="18" t="s">
        <v>204</v>
      </c>
      <c r="G16" s="59" t="s">
        <v>152</v>
      </c>
      <c r="H16" s="59" t="s">
        <v>153</v>
      </c>
      <c r="I16" s="13"/>
      <c r="J16" s="14">
        <v>75.8</v>
      </c>
      <c r="K16" s="46">
        <v>103</v>
      </c>
      <c r="L16" s="15">
        <v>108</v>
      </c>
      <c r="M16" s="15">
        <v>110</v>
      </c>
      <c r="N16" s="52">
        <f t="shared" si="4"/>
        <v>110</v>
      </c>
      <c r="O16" s="58">
        <v>-132</v>
      </c>
      <c r="P16" s="240">
        <v>132</v>
      </c>
      <c r="Q16" s="240">
        <v>-138</v>
      </c>
      <c r="R16" s="52">
        <f t="shared" si="0"/>
        <v>132</v>
      </c>
      <c r="S16" s="54">
        <f t="shared" si="5"/>
        <v>242</v>
      </c>
      <c r="T16" s="217"/>
      <c r="U16" s="217"/>
      <c r="V16" s="217"/>
      <c r="W16" s="216">
        <f>IF(I16="","",IF(MAXA(T16:V16)&lt;=0,0,MAXA(T16:V16)))</f>
      </c>
      <c r="X16" s="57"/>
      <c r="Y16" s="11"/>
      <c r="Z16" s="11" t="s">
        <v>1</v>
      </c>
      <c r="AA16" s="4" t="e">
        <f>S16-HLOOKUP(#REF!,Feuil1!$C$1:$BL$10,2,FALSE)</f>
        <v>#REF!</v>
      </c>
      <c r="AB16" s="4" t="e">
        <f>S16-HLOOKUP(#REF!,Feuil1!$C$1:$BL$10,3,FALSE)</f>
        <v>#REF!</v>
      </c>
      <c r="AC16" s="4" t="e">
        <f>S16-HLOOKUP(#REF!,Feuil1!$C$1:$BL$10,4,FALSE)</f>
        <v>#REF!</v>
      </c>
      <c r="AD16" s="4" t="e">
        <f>S16-HLOOKUP(#REF!,Feuil1!$C$1:$BL$10,5,FALSE)</f>
        <v>#REF!</v>
      </c>
      <c r="AE16" s="4" t="e">
        <f>S16-HLOOKUP(#REF!,Feuil1!$C$1:$BL$10,6,FALSE)</f>
        <v>#REF!</v>
      </c>
      <c r="AF16" s="4" t="e">
        <f>S16-HLOOKUP(#REF!,Feuil1!$C$1:$BL$10,7,FALSE)</f>
        <v>#REF!</v>
      </c>
      <c r="AG16" s="4" t="e">
        <f>S16-HLOOKUP(#REF!,Feuil1!$C$1:$BL$10,8,FALSE)</f>
        <v>#REF!</v>
      </c>
      <c r="AH16" s="4" t="e">
        <f>S16-HLOOKUP(#REF!,Feuil1!$C$1:$BL$10,9,FALSE)</f>
        <v>#REF!</v>
      </c>
      <c r="AI16" s="45" t="e">
        <f>S16-HLOOKUP(#REF!,Feuil1!$C$1:$BL$10,10,FALSE)</f>
        <v>#REF!</v>
      </c>
      <c r="AP16" s="12" t="e">
        <f t="shared" si="3"/>
        <v>#REF!</v>
      </c>
    </row>
    <row r="17" spans="1:42" s="12" customFormat="1" ht="21">
      <c r="A17" s="455"/>
      <c r="B17" s="55">
        <v>4</v>
      </c>
      <c r="C17" s="57"/>
      <c r="D17" s="32" t="s">
        <v>193</v>
      </c>
      <c r="E17" s="18" t="s">
        <v>194</v>
      </c>
      <c r="F17" s="18" t="s">
        <v>195</v>
      </c>
      <c r="G17" s="59" t="s">
        <v>150</v>
      </c>
      <c r="H17" s="59" t="s">
        <v>151</v>
      </c>
      <c r="I17" s="13"/>
      <c r="J17" s="14">
        <v>70.8</v>
      </c>
      <c r="K17" s="46">
        <v>80</v>
      </c>
      <c r="L17" s="15">
        <v>-86</v>
      </c>
      <c r="M17" s="15">
        <v>86</v>
      </c>
      <c r="N17" s="52">
        <f t="shared" si="4"/>
        <v>86</v>
      </c>
      <c r="O17" s="58">
        <v>95</v>
      </c>
      <c r="P17" s="240">
        <v>100</v>
      </c>
      <c r="Q17" s="240">
        <v>-105</v>
      </c>
      <c r="R17" s="52">
        <f t="shared" si="0"/>
        <v>100</v>
      </c>
      <c r="S17" s="54">
        <f t="shared" si="5"/>
        <v>186</v>
      </c>
      <c r="T17" s="220"/>
      <c r="U17" s="220"/>
      <c r="V17" s="220"/>
      <c r="W17" s="216">
        <f>IF(I17="","",IF(MAXA(T17:V17)&lt;=0,0,MAXA(T17:V17)))</f>
      </c>
      <c r="X17" s="57"/>
      <c r="Y17" s="11"/>
      <c r="Z17" s="11" t="s">
        <v>1</v>
      </c>
      <c r="AA17" s="4" t="e">
        <f>S17-HLOOKUP(#REF!,Feuil1!$C$1:$BL$10,2,FALSE)</f>
        <v>#REF!</v>
      </c>
      <c r="AB17" s="4" t="e">
        <f>S17-HLOOKUP(#REF!,Feuil1!$C$1:$BL$10,3,FALSE)</f>
        <v>#REF!</v>
      </c>
      <c r="AC17" s="4" t="e">
        <f>S17-HLOOKUP(#REF!,Feuil1!$C$1:$BL$10,4,FALSE)</f>
        <v>#REF!</v>
      </c>
      <c r="AD17" s="4" t="e">
        <f>S17-HLOOKUP(#REF!,Feuil1!$C$1:$BL$10,5,FALSE)</f>
        <v>#REF!</v>
      </c>
      <c r="AE17" s="4" t="e">
        <f>S17-HLOOKUP(#REF!,Feuil1!$C$1:$BL$10,6,FALSE)</f>
        <v>#REF!</v>
      </c>
      <c r="AF17" s="4" t="e">
        <f>S17-HLOOKUP(#REF!,Feuil1!$C$1:$BL$10,7,FALSE)</f>
        <v>#REF!</v>
      </c>
      <c r="AG17" s="4" t="e">
        <f>S17-HLOOKUP(#REF!,Feuil1!$C$1:$BL$10,8,FALSE)</f>
        <v>#REF!</v>
      </c>
      <c r="AH17" s="4" t="e">
        <f>S17-HLOOKUP(#REF!,Feuil1!$C$1:$BL$10,9,FALSE)</f>
        <v>#REF!</v>
      </c>
      <c r="AI17" s="45" t="e">
        <f>S17-HLOOKUP(#REF!,Feuil1!$C$1:$BL$10,10,FALSE)</f>
        <v>#REF!</v>
      </c>
      <c r="AP17" s="12" t="e">
        <f t="shared" si="3"/>
        <v>#REF!</v>
      </c>
    </row>
    <row r="18" spans="1:42" s="12" customFormat="1" ht="21.75" thickBot="1">
      <c r="A18" s="456"/>
      <c r="B18" s="90">
        <v>1</v>
      </c>
      <c r="C18" s="91"/>
      <c r="D18" s="92" t="s">
        <v>199</v>
      </c>
      <c r="E18" s="93" t="s">
        <v>200</v>
      </c>
      <c r="F18" s="93" t="s">
        <v>201</v>
      </c>
      <c r="G18" s="94" t="s">
        <v>152</v>
      </c>
      <c r="H18" s="94" t="s">
        <v>153</v>
      </c>
      <c r="I18" s="95"/>
      <c r="J18" s="96">
        <v>72.65</v>
      </c>
      <c r="K18" s="98">
        <v>120</v>
      </c>
      <c r="L18" s="233"/>
      <c r="M18" s="233"/>
      <c r="N18" s="97">
        <f t="shared" si="4"/>
        <v>120</v>
      </c>
      <c r="O18" s="127">
        <v>150</v>
      </c>
      <c r="P18" s="236">
        <v>160</v>
      </c>
      <c r="Q18" s="244"/>
      <c r="R18" s="97">
        <f t="shared" si="0"/>
        <v>160</v>
      </c>
      <c r="S18" s="99">
        <f t="shared" si="5"/>
        <v>280</v>
      </c>
      <c r="T18" s="234"/>
      <c r="U18" s="234"/>
      <c r="V18" s="234"/>
      <c r="W18" s="212">
        <f>IF(I18="","",IF(MAXA(T18:V18)&lt;=0,0,MAXA(T18:V18)))</f>
      </c>
      <c r="X18" s="91"/>
      <c r="Y18" s="11"/>
      <c r="Z18" s="11" t="s">
        <v>1</v>
      </c>
      <c r="AA18" s="4" t="e">
        <f>S18-HLOOKUP(#REF!,Feuil1!$C$1:$BL$10,2,FALSE)</f>
        <v>#REF!</v>
      </c>
      <c r="AB18" s="4" t="e">
        <f>S18-HLOOKUP(#REF!,Feuil1!$C$1:$BL$10,3,FALSE)</f>
        <v>#REF!</v>
      </c>
      <c r="AC18" s="4" t="e">
        <f>S18-HLOOKUP(#REF!,Feuil1!$C$1:$BL$10,4,FALSE)</f>
        <v>#REF!</v>
      </c>
      <c r="AD18" s="4" t="e">
        <f>S18-HLOOKUP(#REF!,Feuil1!$C$1:$BL$10,5,FALSE)</f>
        <v>#REF!</v>
      </c>
      <c r="AE18" s="4" t="e">
        <f>S18-HLOOKUP(#REF!,Feuil1!$C$1:$BL$10,6,FALSE)</f>
        <v>#REF!</v>
      </c>
      <c r="AF18" s="4" t="e">
        <f>S18-HLOOKUP(#REF!,Feuil1!$C$1:$BL$10,7,FALSE)</f>
        <v>#REF!</v>
      </c>
      <c r="AG18" s="4" t="e">
        <f>S18-HLOOKUP(#REF!,Feuil1!$C$1:$BL$10,8,FALSE)</f>
        <v>#REF!</v>
      </c>
      <c r="AH18" s="4" t="e">
        <f>S18-HLOOKUP(#REF!,Feuil1!$C$1:$BL$10,9,FALSE)</f>
        <v>#REF!</v>
      </c>
      <c r="AI18" s="45" t="e">
        <f>S18-HLOOKUP(#REF!,Feuil1!$C$1:$BL$10,10,FALSE)</f>
        <v>#REF!</v>
      </c>
      <c r="AP18" s="12" t="e">
        <f t="shared" si="3"/>
        <v>#REF!</v>
      </c>
    </row>
    <row r="19" spans="1:42" s="12" customFormat="1" ht="21.75" thickTop="1">
      <c r="A19" s="455" t="s">
        <v>217</v>
      </c>
      <c r="B19" s="85"/>
      <c r="C19" s="86">
        <v>1</v>
      </c>
      <c r="D19" s="199" t="s">
        <v>214</v>
      </c>
      <c r="E19" s="200" t="s">
        <v>215</v>
      </c>
      <c r="F19" s="200" t="s">
        <v>216</v>
      </c>
      <c r="G19" s="59" t="s">
        <v>150</v>
      </c>
      <c r="H19" s="59" t="s">
        <v>151</v>
      </c>
      <c r="I19" s="87"/>
      <c r="J19" s="88">
        <v>84.5</v>
      </c>
      <c r="K19" s="201"/>
      <c r="L19" s="201"/>
      <c r="M19" s="201"/>
      <c r="N19" s="51"/>
      <c r="O19" s="89">
        <v>106</v>
      </c>
      <c r="P19" s="239">
        <v>111</v>
      </c>
      <c r="Q19" s="239">
        <v>116</v>
      </c>
      <c r="R19" s="51">
        <f>IF(J19="","",IF(MAXA(O19:Q19)&lt;=0,0,MAXA(O19:Q19)))</f>
        <v>116</v>
      </c>
      <c r="S19" s="53"/>
      <c r="T19" s="214">
        <v>122.5</v>
      </c>
      <c r="U19" s="214">
        <v>127.5</v>
      </c>
      <c r="V19" s="214">
        <v>-132.5</v>
      </c>
      <c r="W19" s="215">
        <f>IF(J19="","",IF(MAXA(T19:V19)&lt;=0,0,MAXA(T19:V19)))</f>
        <v>127.5</v>
      </c>
      <c r="X19" s="86">
        <f t="shared" si="1"/>
        <v>243.5</v>
      </c>
      <c r="Y19" s="11"/>
      <c r="Z19" s="11" t="s">
        <v>1</v>
      </c>
      <c r="AA19" s="4" t="e">
        <f>S19-HLOOKUP(#REF!,Feuil1!$C$1:$BL$10,2,FALSE)</f>
        <v>#REF!</v>
      </c>
      <c r="AB19" s="4" t="e">
        <f>S19-HLOOKUP(#REF!,Feuil1!$C$1:$BL$10,3,FALSE)</f>
        <v>#REF!</v>
      </c>
      <c r="AC19" s="4" t="e">
        <f>S19-HLOOKUP(#REF!,Feuil1!$C$1:$BL$10,4,FALSE)</f>
        <v>#REF!</v>
      </c>
      <c r="AD19" s="4" t="e">
        <f>S19-HLOOKUP(#REF!,Feuil1!$C$1:$BL$10,5,FALSE)</f>
        <v>#REF!</v>
      </c>
      <c r="AE19" s="4" t="e">
        <f>S19-HLOOKUP(#REF!,Feuil1!$C$1:$BL$10,6,FALSE)</f>
        <v>#REF!</v>
      </c>
      <c r="AF19" s="4" t="e">
        <f>S19-HLOOKUP(#REF!,Feuil1!$C$1:$BL$10,7,FALSE)</f>
        <v>#REF!</v>
      </c>
      <c r="AG19" s="4" t="e">
        <f>S19-HLOOKUP(#REF!,Feuil1!$C$1:$BL$10,8,FALSE)</f>
        <v>#REF!</v>
      </c>
      <c r="AH19" s="4" t="e">
        <f>S19-HLOOKUP(#REF!,Feuil1!$C$1:$BL$10,9,FALSE)</f>
        <v>#REF!</v>
      </c>
      <c r="AI19" s="45" t="e">
        <f>S19-HLOOKUP(#REF!,Feuil1!$C$1:$BL$10,10,FALSE)</f>
        <v>#REF!</v>
      </c>
      <c r="AP19" s="12" t="e">
        <f t="shared" si="3"/>
        <v>#REF!</v>
      </c>
    </row>
    <row r="20" spans="1:42" s="12" customFormat="1" ht="21">
      <c r="A20" s="455"/>
      <c r="B20" s="55">
        <v>1</v>
      </c>
      <c r="C20" s="57"/>
      <c r="D20" s="32" t="s">
        <v>211</v>
      </c>
      <c r="E20" s="18" t="s">
        <v>212</v>
      </c>
      <c r="F20" s="18" t="s">
        <v>300</v>
      </c>
      <c r="G20" s="59" t="s">
        <v>213</v>
      </c>
      <c r="H20" s="59" t="s">
        <v>153</v>
      </c>
      <c r="I20" s="13"/>
      <c r="J20" s="14">
        <v>81.9</v>
      </c>
      <c r="K20" s="58">
        <v>-115</v>
      </c>
      <c r="L20" s="58">
        <v>115</v>
      </c>
      <c r="M20" s="58">
        <v>-122</v>
      </c>
      <c r="N20" s="52">
        <f>IF(J20="","",IF(MAXA(K20:M20)&lt;=0,0,MAXA(K20:M20)))</f>
        <v>115</v>
      </c>
      <c r="O20" s="58">
        <v>140</v>
      </c>
      <c r="P20" s="245"/>
      <c r="Q20" s="245"/>
      <c r="R20" s="52">
        <f aca="true" t="shared" si="6" ref="R20:R29">IF(J20="","",IF(MAXA(O20:Q20)&lt;=0,0,MAXA(O20:Q20)))</f>
        <v>140</v>
      </c>
      <c r="S20" s="54">
        <f>IF(J20="","",IF(OR(N20=0,R20=0),0,N20+R20))</f>
        <v>255</v>
      </c>
      <c r="T20" s="220"/>
      <c r="U20" s="220"/>
      <c r="V20" s="220"/>
      <c r="W20" s="216">
        <f>IF(I20="","",IF(MAXA(T20:V20)&lt;=0,0,MAXA(T20:V20)))</f>
      </c>
      <c r="X20" s="57"/>
      <c r="Y20" s="11"/>
      <c r="Z20" s="11" t="s">
        <v>1</v>
      </c>
      <c r="AA20" s="4" t="e">
        <f>S20-HLOOKUP(#REF!,Feuil1!$C$1:$BL$10,2,FALSE)</f>
        <v>#REF!</v>
      </c>
      <c r="AB20" s="4" t="e">
        <f>S20-HLOOKUP(#REF!,Feuil1!$C$1:$BL$10,3,FALSE)</f>
        <v>#REF!</v>
      </c>
      <c r="AC20" s="4" t="e">
        <f>S20-HLOOKUP(#REF!,Feuil1!$C$1:$BL$10,4,FALSE)</f>
        <v>#REF!</v>
      </c>
      <c r="AD20" s="4" t="e">
        <f>S20-HLOOKUP(#REF!,Feuil1!$C$1:$BL$10,5,FALSE)</f>
        <v>#REF!</v>
      </c>
      <c r="AE20" s="4" t="e">
        <f>S20-HLOOKUP(#REF!,Feuil1!$C$1:$BL$10,6,FALSE)</f>
        <v>#REF!</v>
      </c>
      <c r="AF20" s="4" t="e">
        <f>S20-HLOOKUP(#REF!,Feuil1!$C$1:$BL$10,7,FALSE)</f>
        <v>#REF!</v>
      </c>
      <c r="AG20" s="4" t="e">
        <f>S20-HLOOKUP(#REF!,Feuil1!$C$1:$BL$10,8,FALSE)</f>
        <v>#REF!</v>
      </c>
      <c r="AH20" s="4" t="e">
        <f>S20-HLOOKUP(#REF!,Feuil1!$C$1:$BL$10,9,FALSE)</f>
        <v>#REF!</v>
      </c>
      <c r="AI20" s="45" t="e">
        <f>S20-HLOOKUP(#REF!,Feuil1!$C$1:$BL$10,10,FALSE)</f>
        <v>#REF!</v>
      </c>
      <c r="AP20" s="12" t="e">
        <f t="shared" si="3"/>
        <v>#REF!</v>
      </c>
    </row>
    <row r="21" spans="1:42" s="12" customFormat="1" ht="21.75" thickBot="1">
      <c r="A21" s="455"/>
      <c r="B21" s="55"/>
      <c r="C21" s="57">
        <v>2</v>
      </c>
      <c r="D21" s="32" t="s">
        <v>294</v>
      </c>
      <c r="E21" s="18" t="s">
        <v>295</v>
      </c>
      <c r="F21" s="18" t="s">
        <v>278</v>
      </c>
      <c r="G21" s="59" t="s">
        <v>296</v>
      </c>
      <c r="H21" s="59" t="s">
        <v>297</v>
      </c>
      <c r="I21" s="13"/>
      <c r="J21" s="14">
        <v>83.65</v>
      </c>
      <c r="K21" s="102"/>
      <c r="L21" s="102"/>
      <c r="M21" s="102"/>
      <c r="N21" s="97"/>
      <c r="O21" s="58">
        <v>98</v>
      </c>
      <c r="P21" s="240">
        <v>-102</v>
      </c>
      <c r="Q21" s="240">
        <v>102</v>
      </c>
      <c r="R21" s="97">
        <f t="shared" si="6"/>
        <v>102</v>
      </c>
      <c r="S21" s="99"/>
      <c r="T21" s="209">
        <v>112.5</v>
      </c>
      <c r="U21" s="209">
        <v>115</v>
      </c>
      <c r="V21" s="209">
        <v>-120</v>
      </c>
      <c r="W21" s="212">
        <f>IF(J21="","",IF(MAXA(T21:V21)&lt;=0,0,MAXA(T21:V21)))</f>
        <v>115</v>
      </c>
      <c r="X21" s="57">
        <f t="shared" si="1"/>
        <v>217</v>
      </c>
      <c r="Y21" s="11"/>
      <c r="Z21" s="11" t="s">
        <v>1</v>
      </c>
      <c r="AA21" s="4" t="e">
        <f>S21-HLOOKUP(#REF!,Feuil1!$C$1:$BL$10,2,FALSE)</f>
        <v>#REF!</v>
      </c>
      <c r="AB21" s="4" t="e">
        <f>S21-HLOOKUP(#REF!,Feuil1!$C$1:$BL$10,3,FALSE)</f>
        <v>#REF!</v>
      </c>
      <c r="AC21" s="4" t="e">
        <f>S21-HLOOKUP(#REF!,Feuil1!$C$1:$BL$10,4,FALSE)</f>
        <v>#REF!</v>
      </c>
      <c r="AD21" s="4" t="e">
        <f>S21-HLOOKUP(#REF!,Feuil1!$C$1:$BL$10,5,FALSE)</f>
        <v>#REF!</v>
      </c>
      <c r="AE21" s="4" t="e">
        <f>S21-HLOOKUP(#REF!,Feuil1!$C$1:$BL$10,6,FALSE)</f>
        <v>#REF!</v>
      </c>
      <c r="AF21" s="4" t="e">
        <f>S21-HLOOKUP(#REF!,Feuil1!$C$1:$BL$10,7,FALSE)</f>
        <v>#REF!</v>
      </c>
      <c r="AG21" s="4" t="e">
        <f>S21-HLOOKUP(#REF!,Feuil1!$C$1:$BL$10,8,FALSE)</f>
        <v>#REF!</v>
      </c>
      <c r="AH21" s="4" t="e">
        <f>S21-HLOOKUP(#REF!,Feuil1!$C$1:$BL$10,9,FALSE)</f>
        <v>#REF!</v>
      </c>
      <c r="AI21" s="45" t="e">
        <f>S21-HLOOKUP(#REF!,Feuil1!$C$1:$BL$10,10,FALSE)</f>
        <v>#REF!</v>
      </c>
      <c r="AP21" s="12" t="e">
        <f t="shared" si="3"/>
        <v>#REF!</v>
      </c>
    </row>
    <row r="22" spans="1:42" s="12" customFormat="1" ht="21.75" thickTop="1">
      <c r="A22" s="461" t="s">
        <v>218</v>
      </c>
      <c r="B22" s="128">
        <v>4</v>
      </c>
      <c r="C22" s="129">
        <v>2</v>
      </c>
      <c r="D22" s="130" t="s">
        <v>221</v>
      </c>
      <c r="E22" s="131" t="s">
        <v>222</v>
      </c>
      <c r="F22" s="131" t="s">
        <v>223</v>
      </c>
      <c r="G22" s="132" t="s">
        <v>150</v>
      </c>
      <c r="H22" s="132" t="s">
        <v>151</v>
      </c>
      <c r="I22" s="133"/>
      <c r="J22" s="134">
        <v>92.95</v>
      </c>
      <c r="K22" s="135">
        <v>85</v>
      </c>
      <c r="L22" s="135">
        <v>90</v>
      </c>
      <c r="M22" s="135">
        <v>95</v>
      </c>
      <c r="N22" s="52">
        <f aca="true" t="shared" si="7" ref="N22:N28">IF(J22="","",IF(MAXA(K22:M22)&lt;=0,0,MAXA(K22:M22)))</f>
        <v>95</v>
      </c>
      <c r="O22" s="135">
        <v>120</v>
      </c>
      <c r="P22" s="243">
        <v>-125</v>
      </c>
      <c r="Q22" s="243">
        <v>-125</v>
      </c>
      <c r="R22" s="52">
        <f t="shared" si="6"/>
        <v>120</v>
      </c>
      <c r="S22" s="54">
        <f aca="true" t="shared" si="8" ref="S22:S28">IF(J22="","",IF(OR(N22=0,R22=0),0,N22+R22))</f>
        <v>215</v>
      </c>
      <c r="T22" s="222">
        <v>135</v>
      </c>
      <c r="U22" s="223">
        <v>142.5</v>
      </c>
      <c r="V22" s="223">
        <v>-150</v>
      </c>
      <c r="W22" s="215">
        <f>IF(J22="","",IF(MAXA(T22:V22)&lt;=0,0,MAXA(T22:V22)))</f>
        <v>142.5</v>
      </c>
      <c r="X22" s="129">
        <f t="shared" si="1"/>
        <v>262.5</v>
      </c>
      <c r="Y22" s="11"/>
      <c r="Z22" s="11" t="s">
        <v>1</v>
      </c>
      <c r="AA22" s="4" t="e">
        <f>S22-HLOOKUP(#REF!,Feuil1!$C$1:$BL$10,2,FALSE)</f>
        <v>#REF!</v>
      </c>
      <c r="AB22" s="4" t="e">
        <f>S22-HLOOKUP(#REF!,Feuil1!$C$1:$BL$10,3,FALSE)</f>
        <v>#REF!</v>
      </c>
      <c r="AC22" s="4" t="e">
        <f>S22-HLOOKUP(#REF!,Feuil1!$C$1:$BL$10,4,FALSE)</f>
        <v>#REF!</v>
      </c>
      <c r="AD22" s="4" t="e">
        <f>S22-HLOOKUP(#REF!,Feuil1!$C$1:$BL$10,5,FALSE)</f>
        <v>#REF!</v>
      </c>
      <c r="AE22" s="4" t="e">
        <f>S22-HLOOKUP(#REF!,Feuil1!$C$1:$BL$10,6,FALSE)</f>
        <v>#REF!</v>
      </c>
      <c r="AF22" s="4" t="e">
        <f>S22-HLOOKUP(#REF!,Feuil1!$C$1:$BL$10,7,FALSE)</f>
        <v>#REF!</v>
      </c>
      <c r="AG22" s="4" t="e">
        <f>S22-HLOOKUP(#REF!,Feuil1!$C$1:$BL$10,8,FALSE)</f>
        <v>#REF!</v>
      </c>
      <c r="AH22" s="4" t="e">
        <f>S22-HLOOKUP(#REF!,Feuil1!$C$1:$BL$10,9,FALSE)</f>
        <v>#REF!</v>
      </c>
      <c r="AI22" s="45" t="e">
        <f>S22-HLOOKUP(#REF!,Feuil1!$C$1:$BL$10,10,FALSE)</f>
        <v>#REF!</v>
      </c>
      <c r="AP22" s="12" t="e">
        <f t="shared" si="3"/>
        <v>#REF!</v>
      </c>
    </row>
    <row r="23" spans="1:42" s="12" customFormat="1" ht="21">
      <c r="A23" s="462"/>
      <c r="B23" s="55">
        <v>3</v>
      </c>
      <c r="C23" s="57">
        <v>5</v>
      </c>
      <c r="D23" s="32" t="s">
        <v>219</v>
      </c>
      <c r="E23" s="18" t="s">
        <v>220</v>
      </c>
      <c r="F23" s="18" t="s">
        <v>178</v>
      </c>
      <c r="G23" s="59" t="s">
        <v>150</v>
      </c>
      <c r="H23" s="59" t="s">
        <v>151</v>
      </c>
      <c r="I23" s="13"/>
      <c r="J23" s="14">
        <v>86.95</v>
      </c>
      <c r="K23" s="58">
        <v>93</v>
      </c>
      <c r="L23" s="58">
        <v>-98</v>
      </c>
      <c r="M23" s="58">
        <v>98</v>
      </c>
      <c r="N23" s="52">
        <f t="shared" si="7"/>
        <v>98</v>
      </c>
      <c r="O23" s="58">
        <v>123</v>
      </c>
      <c r="P23" s="240">
        <v>128</v>
      </c>
      <c r="Q23" s="240">
        <v>-131</v>
      </c>
      <c r="R23" s="52">
        <f t="shared" si="6"/>
        <v>128</v>
      </c>
      <c r="S23" s="54">
        <f t="shared" si="8"/>
        <v>226</v>
      </c>
      <c r="T23" s="224">
        <v>105</v>
      </c>
      <c r="U23" s="224">
        <v>110</v>
      </c>
      <c r="V23" s="224">
        <v>-117.5</v>
      </c>
      <c r="W23" s="216">
        <f aca="true" t="shared" si="9" ref="W23:W29">IF(J23="","",IF(MAXA(T23:V23)&lt;=0,0,MAXA(T23:V23)))</f>
        <v>110</v>
      </c>
      <c r="X23" s="57">
        <f t="shared" si="1"/>
        <v>238</v>
      </c>
      <c r="Y23" s="11"/>
      <c r="Z23" s="11" t="s">
        <v>1</v>
      </c>
      <c r="AA23" s="4" t="e">
        <f>S23-HLOOKUP(#REF!,Feuil1!$C$1:$BL$10,2,FALSE)</f>
        <v>#REF!</v>
      </c>
      <c r="AB23" s="4" t="e">
        <f>S23-HLOOKUP(#REF!,Feuil1!$C$1:$BL$10,3,FALSE)</f>
        <v>#REF!</v>
      </c>
      <c r="AC23" s="4" t="e">
        <f>S23-HLOOKUP(#REF!,Feuil1!$C$1:$BL$10,4,FALSE)</f>
        <v>#REF!</v>
      </c>
      <c r="AD23" s="4" t="e">
        <f>S23-HLOOKUP(#REF!,Feuil1!$C$1:$BL$10,5,FALSE)</f>
        <v>#REF!</v>
      </c>
      <c r="AE23" s="4" t="e">
        <f>S23-HLOOKUP(#REF!,Feuil1!$C$1:$BL$10,6,FALSE)</f>
        <v>#REF!</v>
      </c>
      <c r="AF23" s="4" t="e">
        <f>S23-HLOOKUP(#REF!,Feuil1!$C$1:$BL$10,7,FALSE)</f>
        <v>#REF!</v>
      </c>
      <c r="AG23" s="4" t="e">
        <f>S23-HLOOKUP(#REF!,Feuil1!$C$1:$BL$10,8,FALSE)</f>
        <v>#REF!</v>
      </c>
      <c r="AH23" s="4" t="e">
        <f>S23-HLOOKUP(#REF!,Feuil1!$C$1:$BL$10,9,FALSE)</f>
        <v>#REF!</v>
      </c>
      <c r="AI23" s="45" t="e">
        <f>S23-HLOOKUP(#REF!,Feuil1!$C$1:$BL$10,10,FALSE)</f>
        <v>#REF!</v>
      </c>
      <c r="AP23" s="12" t="e">
        <f t="shared" si="3"/>
        <v>#REF!</v>
      </c>
    </row>
    <row r="24" spans="1:42" s="12" customFormat="1" ht="21">
      <c r="A24" s="462"/>
      <c r="B24" s="55"/>
      <c r="C24" s="57">
        <v>3</v>
      </c>
      <c r="D24" s="32" t="s">
        <v>246</v>
      </c>
      <c r="E24" s="18" t="s">
        <v>138</v>
      </c>
      <c r="F24" s="18" t="s">
        <v>139</v>
      </c>
      <c r="G24" s="59" t="s">
        <v>152</v>
      </c>
      <c r="H24" s="59" t="s">
        <v>153</v>
      </c>
      <c r="I24" s="13"/>
      <c r="J24" s="14">
        <v>91.7</v>
      </c>
      <c r="K24" s="102"/>
      <c r="L24" s="102"/>
      <c r="M24" s="102"/>
      <c r="N24" s="52">
        <f t="shared" si="7"/>
        <v>0</v>
      </c>
      <c r="O24" s="58">
        <v>100</v>
      </c>
      <c r="P24" s="240">
        <v>105</v>
      </c>
      <c r="Q24" s="240">
        <v>-110</v>
      </c>
      <c r="R24" s="52">
        <f t="shared" si="6"/>
        <v>105</v>
      </c>
      <c r="S24" s="54"/>
      <c r="T24" s="225">
        <v>140</v>
      </c>
      <c r="U24" s="226">
        <v>147.5</v>
      </c>
      <c r="V24" s="226">
        <v>-152.5</v>
      </c>
      <c r="W24" s="216">
        <f t="shared" si="9"/>
        <v>147.5</v>
      </c>
      <c r="X24" s="57">
        <f t="shared" si="1"/>
        <v>252.5</v>
      </c>
      <c r="Y24" s="11"/>
      <c r="Z24" s="11" t="s">
        <v>1</v>
      </c>
      <c r="AA24" s="4" t="e">
        <f>S24-HLOOKUP(#REF!,Feuil1!$C$1:$BL$10,2,FALSE)</f>
        <v>#REF!</v>
      </c>
      <c r="AB24" s="4" t="e">
        <f>S24-HLOOKUP(#REF!,Feuil1!$C$1:$BL$10,3,FALSE)</f>
        <v>#REF!</v>
      </c>
      <c r="AC24" s="4" t="e">
        <f>S24-HLOOKUP(#REF!,Feuil1!$C$1:$BL$10,4,FALSE)</f>
        <v>#REF!</v>
      </c>
      <c r="AD24" s="4" t="e">
        <f>S24-HLOOKUP(#REF!,Feuil1!$C$1:$BL$10,5,FALSE)</f>
        <v>#REF!</v>
      </c>
      <c r="AE24" s="4" t="e">
        <f>S24-HLOOKUP(#REF!,Feuil1!$C$1:$BL$10,6,FALSE)</f>
        <v>#REF!</v>
      </c>
      <c r="AF24" s="4" t="e">
        <f>S24-HLOOKUP(#REF!,Feuil1!$C$1:$BL$10,7,FALSE)</f>
        <v>#REF!</v>
      </c>
      <c r="AG24" s="4" t="e">
        <f>S24-HLOOKUP(#REF!,Feuil1!$C$1:$BL$10,8,FALSE)</f>
        <v>#REF!</v>
      </c>
      <c r="AH24" s="4" t="e">
        <f>S24-HLOOKUP(#REF!,Feuil1!$C$1:$BL$10,9,FALSE)</f>
        <v>#REF!</v>
      </c>
      <c r="AI24" s="45" t="e">
        <f>S24-HLOOKUP(#REF!,Feuil1!$C$1:$BL$10,10,FALSE)</f>
        <v>#REF!</v>
      </c>
      <c r="AP24" s="12" t="e">
        <f t="shared" si="3"/>
        <v>#REF!</v>
      </c>
    </row>
    <row r="25" spans="1:42" s="12" customFormat="1" ht="21">
      <c r="A25" s="462"/>
      <c r="B25" s="55">
        <v>1</v>
      </c>
      <c r="C25" s="57"/>
      <c r="D25" s="32" t="s">
        <v>224</v>
      </c>
      <c r="E25" s="18" t="s">
        <v>225</v>
      </c>
      <c r="F25" s="18" t="s">
        <v>226</v>
      </c>
      <c r="G25" s="59" t="s">
        <v>227</v>
      </c>
      <c r="H25" s="59" t="s">
        <v>228</v>
      </c>
      <c r="I25" s="13"/>
      <c r="J25" s="14">
        <v>87.1</v>
      </c>
      <c r="K25" s="58">
        <v>140</v>
      </c>
      <c r="L25" s="58">
        <v>145</v>
      </c>
      <c r="M25" s="58">
        <v>150</v>
      </c>
      <c r="N25" s="52">
        <f t="shared" si="7"/>
        <v>150</v>
      </c>
      <c r="O25" s="58">
        <v>160</v>
      </c>
      <c r="P25" s="245"/>
      <c r="Q25" s="245"/>
      <c r="R25" s="52">
        <f t="shared" si="6"/>
        <v>160</v>
      </c>
      <c r="S25" s="54">
        <f t="shared" si="8"/>
        <v>310</v>
      </c>
      <c r="T25" s="217"/>
      <c r="U25" s="217"/>
      <c r="V25" s="217"/>
      <c r="W25" s="216">
        <f>IF(I25="","",IF(MAXA(T25:V25)&lt;=0,0,MAXA(T25:V25)))</f>
      </c>
      <c r="X25" s="57"/>
      <c r="Y25" s="11"/>
      <c r="Z25" s="11" t="s">
        <v>1</v>
      </c>
      <c r="AA25" s="4" t="e">
        <f>S25-HLOOKUP(#REF!,Feuil1!$C$1:$BL$10,2,FALSE)</f>
        <v>#REF!</v>
      </c>
      <c r="AB25" s="4" t="e">
        <f>S25-HLOOKUP(#REF!,Feuil1!$C$1:$BL$10,3,FALSE)</f>
        <v>#REF!</v>
      </c>
      <c r="AC25" s="4" t="e">
        <f>S25-HLOOKUP(#REF!,Feuil1!$C$1:$BL$10,4,FALSE)</f>
        <v>#REF!</v>
      </c>
      <c r="AD25" s="4" t="e">
        <f>S25-HLOOKUP(#REF!,Feuil1!$C$1:$BL$10,5,FALSE)</f>
        <v>#REF!</v>
      </c>
      <c r="AE25" s="4" t="e">
        <f>S25-HLOOKUP(#REF!,Feuil1!$C$1:$BL$10,6,FALSE)</f>
        <v>#REF!</v>
      </c>
      <c r="AF25" s="4" t="e">
        <f>S25-HLOOKUP(#REF!,Feuil1!$C$1:$BL$10,7,FALSE)</f>
        <v>#REF!</v>
      </c>
      <c r="AG25" s="4" t="e">
        <f>S25-HLOOKUP(#REF!,Feuil1!$C$1:$BL$10,8,FALSE)</f>
        <v>#REF!</v>
      </c>
      <c r="AH25" s="4" t="e">
        <f>S25-HLOOKUP(#REF!,Feuil1!$C$1:$BL$10,9,FALSE)</f>
        <v>#REF!</v>
      </c>
      <c r="AI25" s="45" t="e">
        <f>S25-HLOOKUP(#REF!,Feuil1!$C$1:$BL$10,10,FALSE)</f>
        <v>#REF!</v>
      </c>
      <c r="AP25" s="12" t="e">
        <f t="shared" si="3"/>
        <v>#REF!</v>
      </c>
    </row>
    <row r="26" spans="1:42" s="12" customFormat="1" ht="21">
      <c r="A26" s="462"/>
      <c r="B26" s="55">
        <v>2</v>
      </c>
      <c r="C26" s="57">
        <v>1</v>
      </c>
      <c r="D26" s="32" t="s">
        <v>229</v>
      </c>
      <c r="E26" s="18" t="s">
        <v>230</v>
      </c>
      <c r="F26" s="18" t="s">
        <v>231</v>
      </c>
      <c r="G26" s="59" t="s">
        <v>232</v>
      </c>
      <c r="H26" s="59" t="s">
        <v>210</v>
      </c>
      <c r="I26" s="13"/>
      <c r="J26" s="14">
        <v>93.75</v>
      </c>
      <c r="K26" s="58">
        <v>98</v>
      </c>
      <c r="L26" s="58">
        <v>104</v>
      </c>
      <c r="M26" s="58">
        <v>-110</v>
      </c>
      <c r="N26" s="52">
        <f t="shared" si="7"/>
        <v>104</v>
      </c>
      <c r="O26" s="58">
        <v>125</v>
      </c>
      <c r="P26" s="240">
        <v>130</v>
      </c>
      <c r="Q26" s="240">
        <v>-140</v>
      </c>
      <c r="R26" s="52">
        <f t="shared" si="6"/>
        <v>130</v>
      </c>
      <c r="S26" s="54">
        <f t="shared" si="8"/>
        <v>234</v>
      </c>
      <c r="T26" s="225">
        <v>150</v>
      </c>
      <c r="U26" s="226">
        <v>157.5</v>
      </c>
      <c r="V26" s="226">
        <v>162.5</v>
      </c>
      <c r="W26" s="216">
        <f t="shared" si="9"/>
        <v>162.5</v>
      </c>
      <c r="X26" s="57">
        <f t="shared" si="1"/>
        <v>292.5</v>
      </c>
      <c r="Y26" s="11"/>
      <c r="Z26" s="11" t="s">
        <v>1</v>
      </c>
      <c r="AA26" s="4" t="e">
        <f>S26-HLOOKUP(#REF!,Feuil1!$C$1:$BL$10,2,FALSE)</f>
        <v>#REF!</v>
      </c>
      <c r="AB26" s="4" t="e">
        <f>S26-HLOOKUP(#REF!,Feuil1!$C$1:$BL$10,3,FALSE)</f>
        <v>#REF!</v>
      </c>
      <c r="AC26" s="4" t="e">
        <f>S26-HLOOKUP(#REF!,Feuil1!$C$1:$BL$10,4,FALSE)</f>
        <v>#REF!</v>
      </c>
      <c r="AD26" s="4" t="e">
        <f>S26-HLOOKUP(#REF!,Feuil1!$C$1:$BL$10,5,FALSE)</f>
        <v>#REF!</v>
      </c>
      <c r="AE26" s="4" t="e">
        <f>S26-HLOOKUP(#REF!,Feuil1!$C$1:$BL$10,6,FALSE)</f>
        <v>#REF!</v>
      </c>
      <c r="AF26" s="4" t="e">
        <f>S26-HLOOKUP(#REF!,Feuil1!$C$1:$BL$10,7,FALSE)</f>
        <v>#REF!</v>
      </c>
      <c r="AG26" s="4" t="e">
        <f>S26-HLOOKUP(#REF!,Feuil1!$C$1:$BL$10,8,FALSE)</f>
        <v>#REF!</v>
      </c>
      <c r="AH26" s="4" t="e">
        <f>S26-HLOOKUP(#REF!,Feuil1!$C$1:$BL$10,9,FALSE)</f>
        <v>#REF!</v>
      </c>
      <c r="AI26" s="45" t="e">
        <f>S26-HLOOKUP(#REF!,Feuil1!$C$1:$BL$10,10,FALSE)</f>
        <v>#REF!</v>
      </c>
      <c r="AP26" s="12" t="e">
        <f t="shared" si="3"/>
        <v>#REF!</v>
      </c>
    </row>
    <row r="27" spans="1:42" s="12" customFormat="1" ht="21.75" thickBot="1">
      <c r="A27" s="463"/>
      <c r="B27" s="90"/>
      <c r="C27" s="91">
        <v>4</v>
      </c>
      <c r="D27" s="92" t="s">
        <v>233</v>
      </c>
      <c r="E27" s="93" t="s">
        <v>234</v>
      </c>
      <c r="F27" s="93" t="s">
        <v>235</v>
      </c>
      <c r="G27" s="94" t="s">
        <v>236</v>
      </c>
      <c r="H27" s="94" t="s">
        <v>160</v>
      </c>
      <c r="I27" s="95"/>
      <c r="J27" s="96">
        <v>90.1</v>
      </c>
      <c r="K27" s="103"/>
      <c r="L27" s="103"/>
      <c r="M27" s="103"/>
      <c r="N27" s="97"/>
      <c r="O27" s="127">
        <v>85</v>
      </c>
      <c r="P27" s="236">
        <v>90</v>
      </c>
      <c r="Q27" s="236">
        <v>-95</v>
      </c>
      <c r="R27" s="97">
        <f t="shared" si="6"/>
        <v>90</v>
      </c>
      <c r="S27" s="99"/>
      <c r="T27" s="227">
        <v>160</v>
      </c>
      <c r="U27" s="228">
        <v>-165</v>
      </c>
      <c r="V27" s="228">
        <v>-165</v>
      </c>
      <c r="W27" s="212">
        <f t="shared" si="9"/>
        <v>160</v>
      </c>
      <c r="X27" s="91">
        <f t="shared" si="1"/>
        <v>250</v>
      </c>
      <c r="Y27" s="11"/>
      <c r="Z27" s="11" t="s">
        <v>1</v>
      </c>
      <c r="AA27" s="4" t="e">
        <f>S27-HLOOKUP(#REF!,Feuil1!$C$1:$BL$10,2,FALSE)</f>
        <v>#REF!</v>
      </c>
      <c r="AB27" s="4" t="e">
        <f>S27-HLOOKUP(#REF!,Feuil1!$C$1:$BL$10,3,FALSE)</f>
        <v>#REF!</v>
      </c>
      <c r="AC27" s="4" t="e">
        <f>S27-HLOOKUP(#REF!,Feuil1!$C$1:$BL$10,4,FALSE)</f>
        <v>#REF!</v>
      </c>
      <c r="AD27" s="4" t="e">
        <f>S27-HLOOKUP(#REF!,Feuil1!$C$1:$BL$10,5,FALSE)</f>
        <v>#REF!</v>
      </c>
      <c r="AE27" s="4" t="e">
        <f>S27-HLOOKUP(#REF!,Feuil1!$C$1:$BL$10,6,FALSE)</f>
        <v>#REF!</v>
      </c>
      <c r="AF27" s="4" t="e">
        <f>S27-HLOOKUP(#REF!,Feuil1!$C$1:$BL$10,7,FALSE)</f>
        <v>#REF!</v>
      </c>
      <c r="AG27" s="4" t="e">
        <f>S27-HLOOKUP(#REF!,Feuil1!$C$1:$BL$10,8,FALSE)</f>
        <v>#REF!</v>
      </c>
      <c r="AH27" s="4" t="e">
        <f>S27-HLOOKUP(#REF!,Feuil1!$C$1:$BL$10,9,FALSE)</f>
        <v>#REF!</v>
      </c>
      <c r="AI27" s="45" t="e">
        <f>S27-HLOOKUP(#REF!,Feuil1!$C$1:$BL$10,10,FALSE)</f>
        <v>#REF!</v>
      </c>
      <c r="AP27" s="12" t="e">
        <f t="shared" si="3"/>
        <v>#REF!</v>
      </c>
    </row>
    <row r="28" spans="1:42" s="12" customFormat="1" ht="21.75" thickTop="1">
      <c r="A28" s="196" t="s">
        <v>237</v>
      </c>
      <c r="B28" s="85">
        <v>1</v>
      </c>
      <c r="C28" s="86">
        <v>1</v>
      </c>
      <c r="D28" s="32" t="s">
        <v>238</v>
      </c>
      <c r="E28" s="18" t="s">
        <v>239</v>
      </c>
      <c r="F28" s="18" t="s">
        <v>240</v>
      </c>
      <c r="G28" s="59" t="s">
        <v>150</v>
      </c>
      <c r="H28" s="59" t="s">
        <v>151</v>
      </c>
      <c r="I28" s="87"/>
      <c r="J28" s="88">
        <v>108.65</v>
      </c>
      <c r="K28" s="89">
        <v>100</v>
      </c>
      <c r="L28" s="89">
        <v>105</v>
      </c>
      <c r="M28" s="89">
        <v>110</v>
      </c>
      <c r="N28" s="51">
        <f t="shared" si="7"/>
        <v>110</v>
      </c>
      <c r="O28" s="89">
        <v>120</v>
      </c>
      <c r="P28" s="239">
        <v>127</v>
      </c>
      <c r="Q28" s="239">
        <v>135</v>
      </c>
      <c r="R28" s="51">
        <f t="shared" si="6"/>
        <v>135</v>
      </c>
      <c r="S28" s="53">
        <f t="shared" si="8"/>
        <v>245</v>
      </c>
      <c r="T28" s="229">
        <v>140</v>
      </c>
      <c r="U28" s="230">
        <v>150</v>
      </c>
      <c r="V28" s="230">
        <v>160</v>
      </c>
      <c r="W28" s="216">
        <f t="shared" si="9"/>
        <v>160</v>
      </c>
      <c r="X28" s="86">
        <f t="shared" si="1"/>
        <v>295</v>
      </c>
      <c r="Y28" s="11"/>
      <c r="Z28" s="11" t="s">
        <v>1</v>
      </c>
      <c r="AA28" s="4" t="e">
        <f>S28-HLOOKUP(#REF!,Feuil1!$C$1:$BL$10,2,FALSE)</f>
        <v>#REF!</v>
      </c>
      <c r="AB28" s="4" t="e">
        <f>S28-HLOOKUP(#REF!,Feuil1!$C$1:$BL$10,3,FALSE)</f>
        <v>#REF!</v>
      </c>
      <c r="AC28" s="4" t="e">
        <f>S28-HLOOKUP(#REF!,Feuil1!$C$1:$BL$10,4,FALSE)</f>
        <v>#REF!</v>
      </c>
      <c r="AD28" s="4" t="e">
        <f>S28-HLOOKUP(#REF!,Feuil1!$C$1:$BL$10,5,FALSE)</f>
        <v>#REF!</v>
      </c>
      <c r="AE28" s="4" t="e">
        <f>S28-HLOOKUP(#REF!,Feuil1!$C$1:$BL$10,6,FALSE)</f>
        <v>#REF!</v>
      </c>
      <c r="AF28" s="4" t="e">
        <f>S28-HLOOKUP(#REF!,Feuil1!$C$1:$BL$10,7,FALSE)</f>
        <v>#REF!</v>
      </c>
      <c r="AG28" s="4" t="e">
        <f>S28-HLOOKUP(#REF!,Feuil1!$C$1:$BL$10,8,FALSE)</f>
        <v>#REF!</v>
      </c>
      <c r="AH28" s="4" t="e">
        <f>S28-HLOOKUP(#REF!,Feuil1!$C$1:$BL$10,9,FALSE)</f>
        <v>#REF!</v>
      </c>
      <c r="AI28" s="45" t="e">
        <f>S28-HLOOKUP(#REF!,Feuil1!$C$1:$BL$10,10,FALSE)</f>
        <v>#REF!</v>
      </c>
      <c r="AP28" s="12" t="e">
        <f t="shared" si="3"/>
        <v>#REF!</v>
      </c>
    </row>
    <row r="29" spans="1:42" s="12" customFormat="1" ht="21.75" thickBot="1">
      <c r="A29" s="195"/>
      <c r="B29" s="116"/>
      <c r="C29" s="77">
        <v>2</v>
      </c>
      <c r="D29" s="78" t="s">
        <v>241</v>
      </c>
      <c r="E29" s="79" t="s">
        <v>242</v>
      </c>
      <c r="F29" s="79" t="s">
        <v>268</v>
      </c>
      <c r="G29" s="117" t="s">
        <v>243</v>
      </c>
      <c r="H29" s="117" t="s">
        <v>205</v>
      </c>
      <c r="I29" s="80"/>
      <c r="J29" s="81">
        <v>101.5</v>
      </c>
      <c r="K29" s="190"/>
      <c r="L29" s="190"/>
      <c r="M29" s="190"/>
      <c r="N29" s="82"/>
      <c r="O29" s="246">
        <v>90</v>
      </c>
      <c r="P29" s="247">
        <v>-100</v>
      </c>
      <c r="Q29" s="247">
        <v>-100</v>
      </c>
      <c r="R29" s="82">
        <f t="shared" si="6"/>
        <v>90</v>
      </c>
      <c r="S29" s="118"/>
      <c r="T29" s="231">
        <v>160</v>
      </c>
      <c r="U29" s="232">
        <v>-165</v>
      </c>
      <c r="V29" s="232">
        <v>165</v>
      </c>
      <c r="W29" s="221">
        <f t="shared" si="9"/>
        <v>165</v>
      </c>
      <c r="X29" s="77">
        <f t="shared" si="1"/>
        <v>255</v>
      </c>
      <c r="Y29" s="11"/>
      <c r="Z29" s="11" t="s">
        <v>1</v>
      </c>
      <c r="AA29" s="4" t="e">
        <f>S29-HLOOKUP(#REF!,Feuil1!$C$1:$BL$10,2,FALSE)</f>
        <v>#REF!</v>
      </c>
      <c r="AB29" s="4" t="e">
        <f>S29-HLOOKUP(#REF!,Feuil1!$C$1:$BL$10,3,FALSE)</f>
        <v>#REF!</v>
      </c>
      <c r="AC29" s="4" t="e">
        <f>S29-HLOOKUP(#REF!,Feuil1!$C$1:$BL$10,4,FALSE)</f>
        <v>#REF!</v>
      </c>
      <c r="AD29" s="4" t="e">
        <f>S29-HLOOKUP(#REF!,Feuil1!$C$1:$BL$10,5,FALSE)</f>
        <v>#REF!</v>
      </c>
      <c r="AE29" s="4" t="e">
        <f>S29-HLOOKUP(#REF!,Feuil1!$C$1:$BL$10,6,FALSE)</f>
        <v>#REF!</v>
      </c>
      <c r="AF29" s="4" t="e">
        <f>S29-HLOOKUP(#REF!,Feuil1!$C$1:$BL$10,7,FALSE)</f>
        <v>#REF!</v>
      </c>
      <c r="AG29" s="4" t="e">
        <f>S29-HLOOKUP(#REF!,Feuil1!$C$1:$BL$10,8,FALSE)</f>
        <v>#REF!</v>
      </c>
      <c r="AH29" s="4" t="e">
        <f>S29-HLOOKUP(#REF!,Feuil1!$C$1:$BL$10,9,FALSE)</f>
        <v>#REF!</v>
      </c>
      <c r="AI29" s="45" t="e">
        <f>S29-HLOOKUP(#REF!,Feuil1!$C$1:$BL$10,10,FALSE)</f>
        <v>#REF!</v>
      </c>
      <c r="AP29" s="12" t="e">
        <f t="shared" si="3"/>
        <v>#REF!</v>
      </c>
    </row>
    <row r="30" spans="2:15" s="12" customFormat="1" ht="12.75">
      <c r="B30" s="19"/>
      <c r="C30" s="20"/>
      <c r="D30" s="19"/>
      <c r="O30" s="22"/>
    </row>
    <row r="31" spans="2:15" s="12" customFormat="1" ht="12.75">
      <c r="B31" s="19"/>
      <c r="C31" s="20"/>
      <c r="D31" s="19"/>
      <c r="O31" s="22"/>
    </row>
    <row r="32" spans="2:15" s="12" customFormat="1" ht="12.75">
      <c r="B32" s="19"/>
      <c r="C32" s="20"/>
      <c r="D32" s="19"/>
      <c r="O32" s="22"/>
    </row>
    <row r="33" spans="2:15" s="12" customFormat="1" ht="12.75">
      <c r="B33" s="19"/>
      <c r="C33" s="20"/>
      <c r="D33" s="19"/>
      <c r="O33" s="22"/>
    </row>
    <row r="34" spans="2:15" s="12" customFormat="1" ht="12.75">
      <c r="B34" s="19"/>
      <c r="C34" s="20"/>
      <c r="D34" s="19"/>
      <c r="O34" s="22"/>
    </row>
    <row r="35" spans="2:15" s="12" customFormat="1" ht="12.75">
      <c r="B35" s="19"/>
      <c r="C35" s="20"/>
      <c r="D35" s="19"/>
      <c r="O35" s="22"/>
    </row>
    <row r="36" spans="2:15" s="12" customFormat="1" ht="12.75">
      <c r="B36" s="19"/>
      <c r="C36" s="20"/>
      <c r="D36" s="19"/>
      <c r="O36" s="22"/>
    </row>
    <row r="37" spans="2:15" s="12" customFormat="1" ht="12.75">
      <c r="B37" s="19"/>
      <c r="C37" s="20"/>
      <c r="D37" s="19"/>
      <c r="O37" s="22"/>
    </row>
    <row r="38" spans="2:15" s="12" customFormat="1" ht="12.75">
      <c r="B38" s="19"/>
      <c r="C38" s="20"/>
      <c r="D38" s="19"/>
      <c r="O38" s="22"/>
    </row>
    <row r="39" spans="2:15" s="12" customFormat="1" ht="12.75">
      <c r="B39" s="19"/>
      <c r="C39" s="20"/>
      <c r="D39" s="19"/>
      <c r="O39" s="22"/>
    </row>
    <row r="40" spans="2:15" s="12" customFormat="1" ht="12.75">
      <c r="B40" s="19"/>
      <c r="C40" s="20"/>
      <c r="D40" s="19"/>
      <c r="O40" s="22"/>
    </row>
    <row r="41" spans="2:15" s="12" customFormat="1" ht="12.75">
      <c r="B41" s="19"/>
      <c r="C41" s="20"/>
      <c r="D41" s="19"/>
      <c r="O41" s="22"/>
    </row>
    <row r="42" spans="2:15" s="12" customFormat="1" ht="12.75">
      <c r="B42" s="19"/>
      <c r="C42" s="20"/>
      <c r="D42" s="19"/>
      <c r="O42" s="22"/>
    </row>
    <row r="43" spans="2:15" s="12" customFormat="1" ht="12.75">
      <c r="B43" s="19"/>
      <c r="C43" s="20"/>
      <c r="D43" s="19"/>
      <c r="O43" s="22"/>
    </row>
    <row r="44" spans="2:15" s="12" customFormat="1" ht="12.75">
      <c r="B44" s="19"/>
      <c r="C44" s="20"/>
      <c r="D44" s="19"/>
      <c r="O44" s="22"/>
    </row>
    <row r="45" spans="2:15" s="12" customFormat="1" ht="12.75">
      <c r="B45" s="19"/>
      <c r="C45" s="20"/>
      <c r="D45" s="19"/>
      <c r="O45" s="22"/>
    </row>
    <row r="46" spans="2:15" s="12" customFormat="1" ht="12.75">
      <c r="B46" s="19"/>
      <c r="C46" s="20"/>
      <c r="D46" s="19"/>
      <c r="O46" s="22"/>
    </row>
    <row r="47" spans="2:15" s="12" customFormat="1" ht="12.75">
      <c r="B47" s="19"/>
      <c r="C47" s="20"/>
      <c r="D47" s="19"/>
      <c r="O47" s="22"/>
    </row>
    <row r="48" spans="2:15" s="12" customFormat="1" ht="12.75">
      <c r="B48" s="19"/>
      <c r="C48" s="20"/>
      <c r="D48" s="19"/>
      <c r="O48" s="22"/>
    </row>
    <row r="49" spans="2:15" s="12" customFormat="1" ht="12.75">
      <c r="B49" s="19"/>
      <c r="C49" s="20"/>
      <c r="D49" s="19"/>
      <c r="O49" s="22"/>
    </row>
    <row r="50" spans="2:15" s="12" customFormat="1" ht="12.75">
      <c r="B50" s="19"/>
      <c r="C50" s="20"/>
      <c r="D50" s="19"/>
      <c r="O50" s="22"/>
    </row>
    <row r="51" spans="2:15" s="12" customFormat="1" ht="12.75">
      <c r="B51" s="19"/>
      <c r="C51" s="20"/>
      <c r="D51" s="19"/>
      <c r="O51" s="22"/>
    </row>
    <row r="52" spans="2:15" s="12" customFormat="1" ht="12.75">
      <c r="B52" s="19"/>
      <c r="C52" s="20"/>
      <c r="D52" s="19"/>
      <c r="O52" s="22"/>
    </row>
    <row r="53" spans="2:15" s="12" customFormat="1" ht="12.75">
      <c r="B53" s="19"/>
      <c r="C53" s="20"/>
      <c r="D53" s="19"/>
      <c r="O53" s="22"/>
    </row>
    <row r="54" spans="2:15" s="12" customFormat="1" ht="12.75">
      <c r="B54" s="19"/>
      <c r="C54" s="20"/>
      <c r="D54" s="19"/>
      <c r="O54" s="22"/>
    </row>
    <row r="55" spans="2:15" s="12" customFormat="1" ht="12.75">
      <c r="B55" s="19"/>
      <c r="C55" s="20"/>
      <c r="D55" s="19"/>
      <c r="O55" s="22"/>
    </row>
    <row r="56" spans="2:15" s="12" customFormat="1" ht="12.75">
      <c r="B56" s="19"/>
      <c r="C56" s="20"/>
      <c r="D56" s="19"/>
      <c r="O56" s="22"/>
    </row>
    <row r="57" spans="2:15" s="12" customFormat="1" ht="12.75">
      <c r="B57" s="19"/>
      <c r="C57" s="20"/>
      <c r="D57" s="19"/>
      <c r="O57" s="22"/>
    </row>
    <row r="58" spans="2:15" s="12" customFormat="1" ht="12.75">
      <c r="B58" s="19"/>
      <c r="C58" s="20"/>
      <c r="D58" s="19"/>
      <c r="O58" s="22"/>
    </row>
    <row r="59" spans="2:15" s="12" customFormat="1" ht="12.75">
      <c r="B59" s="19"/>
      <c r="C59" s="20"/>
      <c r="D59" s="19"/>
      <c r="O59" s="22"/>
    </row>
    <row r="60" spans="2:15" s="12" customFormat="1" ht="12.75">
      <c r="B60" s="19"/>
      <c r="C60" s="20"/>
      <c r="D60" s="19"/>
      <c r="O60" s="22"/>
    </row>
    <row r="61" spans="2:15" s="12" customFormat="1" ht="12.75">
      <c r="B61" s="19"/>
      <c r="C61" s="20"/>
      <c r="D61" s="19"/>
      <c r="O61" s="22"/>
    </row>
    <row r="62" spans="2:15" s="12" customFormat="1" ht="12.75">
      <c r="B62" s="19"/>
      <c r="C62" s="20"/>
      <c r="D62" s="19"/>
      <c r="O62" s="22"/>
    </row>
    <row r="63" spans="2:15" s="12" customFormat="1" ht="12.75">
      <c r="B63" s="19"/>
      <c r="C63" s="20"/>
      <c r="D63" s="19"/>
      <c r="O63" s="22"/>
    </row>
    <row r="64" spans="2:15" s="12" customFormat="1" ht="12.75">
      <c r="B64" s="19"/>
      <c r="C64" s="20"/>
      <c r="D64" s="19"/>
      <c r="O64" s="22"/>
    </row>
    <row r="65" spans="2:15" s="12" customFormat="1" ht="12.75">
      <c r="B65" s="19"/>
      <c r="C65" s="20"/>
      <c r="D65" s="19"/>
      <c r="O65" s="22"/>
    </row>
    <row r="66" spans="2:15" s="12" customFormat="1" ht="12.75">
      <c r="B66" s="19"/>
      <c r="C66" s="20"/>
      <c r="D66" s="19"/>
      <c r="O66" s="22"/>
    </row>
    <row r="67" spans="2:15" s="12" customFormat="1" ht="12.75">
      <c r="B67" s="19"/>
      <c r="C67" s="20"/>
      <c r="D67" s="19"/>
      <c r="O67" s="22"/>
    </row>
    <row r="68" spans="2:15" s="12" customFormat="1" ht="12.75">
      <c r="B68" s="19"/>
      <c r="C68" s="20"/>
      <c r="D68" s="19"/>
      <c r="O68" s="22"/>
    </row>
    <row r="69" spans="2:15" s="12" customFormat="1" ht="12.75">
      <c r="B69" s="19"/>
      <c r="C69" s="20"/>
      <c r="D69" s="19"/>
      <c r="O69" s="22"/>
    </row>
    <row r="70" spans="2:15" s="12" customFormat="1" ht="12.75">
      <c r="B70" s="19"/>
      <c r="C70" s="20"/>
      <c r="D70" s="19"/>
      <c r="O70" s="22"/>
    </row>
    <row r="71" spans="2:15" s="12" customFormat="1" ht="12.75">
      <c r="B71" s="19"/>
      <c r="C71" s="20"/>
      <c r="D71" s="19"/>
      <c r="O71" s="22"/>
    </row>
    <row r="72" spans="2:15" s="12" customFormat="1" ht="12.75">
      <c r="B72" s="19"/>
      <c r="C72" s="20"/>
      <c r="D72" s="19"/>
      <c r="O72" s="22"/>
    </row>
    <row r="73" spans="2:15" s="12" customFormat="1" ht="12.75">
      <c r="B73" s="19"/>
      <c r="C73" s="20"/>
      <c r="D73" s="19"/>
      <c r="O73" s="22"/>
    </row>
    <row r="74" spans="2:15" s="12" customFormat="1" ht="12.75">
      <c r="B74" s="19"/>
      <c r="C74" s="20"/>
      <c r="D74" s="19"/>
      <c r="O74" s="22"/>
    </row>
    <row r="75" spans="2:15" s="12" customFormat="1" ht="12.75">
      <c r="B75" s="19"/>
      <c r="C75" s="20"/>
      <c r="D75" s="19"/>
      <c r="O75" s="22"/>
    </row>
    <row r="76" spans="2:15" s="12" customFormat="1" ht="12.75">
      <c r="B76" s="19"/>
      <c r="C76" s="20"/>
      <c r="D76" s="19"/>
      <c r="O76" s="22"/>
    </row>
    <row r="77" spans="2:15" s="12" customFormat="1" ht="12.75">
      <c r="B77" s="19"/>
      <c r="C77" s="20"/>
      <c r="D77" s="19"/>
      <c r="O77" s="22"/>
    </row>
    <row r="78" spans="2:15" s="12" customFormat="1" ht="12.75">
      <c r="B78" s="19"/>
      <c r="C78" s="20"/>
      <c r="D78" s="19"/>
      <c r="O78" s="22"/>
    </row>
    <row r="79" spans="2:15" s="12" customFormat="1" ht="12.75">
      <c r="B79" s="19"/>
      <c r="C79" s="20"/>
      <c r="D79" s="19"/>
      <c r="O79" s="22"/>
    </row>
    <row r="80" spans="2:15" s="12" customFormat="1" ht="12.75">
      <c r="B80" s="19"/>
      <c r="C80" s="20"/>
      <c r="D80" s="19"/>
      <c r="O80" s="22"/>
    </row>
    <row r="81" spans="2:15" s="12" customFormat="1" ht="12.75">
      <c r="B81" s="19"/>
      <c r="C81" s="20"/>
      <c r="D81" s="19"/>
      <c r="O81" s="22"/>
    </row>
    <row r="82" spans="2:15" s="12" customFormat="1" ht="12.75">
      <c r="B82" s="19"/>
      <c r="C82" s="20"/>
      <c r="D82" s="19"/>
      <c r="O82" s="22"/>
    </row>
    <row r="83" spans="2:15" s="12" customFormat="1" ht="12.75">
      <c r="B83" s="19"/>
      <c r="C83" s="20"/>
      <c r="D83" s="19"/>
      <c r="O83" s="22"/>
    </row>
    <row r="84" spans="2:15" s="12" customFormat="1" ht="12.75">
      <c r="B84" s="19"/>
      <c r="C84" s="20"/>
      <c r="D84" s="19"/>
      <c r="O84" s="22"/>
    </row>
    <row r="85" spans="2:15" s="12" customFormat="1" ht="12.75">
      <c r="B85" s="19"/>
      <c r="C85" s="20"/>
      <c r="D85" s="19"/>
      <c r="O85" s="22"/>
    </row>
    <row r="86" spans="2:15" s="12" customFormat="1" ht="12.75">
      <c r="B86" s="19"/>
      <c r="C86" s="20"/>
      <c r="D86" s="19"/>
      <c r="O86" s="22"/>
    </row>
    <row r="87" spans="2:15" s="12" customFormat="1" ht="12.75">
      <c r="B87" s="19"/>
      <c r="C87" s="20"/>
      <c r="D87" s="19"/>
      <c r="O87" s="22"/>
    </row>
    <row r="88" spans="2:15" s="12" customFormat="1" ht="12.75">
      <c r="B88" s="19"/>
      <c r="C88" s="20"/>
      <c r="D88" s="19"/>
      <c r="O88" s="22"/>
    </row>
    <row r="89" spans="2:15" s="12" customFormat="1" ht="12.75">
      <c r="B89" s="19"/>
      <c r="C89" s="20"/>
      <c r="D89" s="19"/>
      <c r="O89" s="22"/>
    </row>
    <row r="90" spans="2:15" s="12" customFormat="1" ht="12.75">
      <c r="B90" s="19"/>
      <c r="C90" s="20"/>
      <c r="D90" s="19"/>
      <c r="O90" s="22"/>
    </row>
    <row r="91" spans="2:15" s="12" customFormat="1" ht="12.75">
      <c r="B91" s="19"/>
      <c r="C91" s="20"/>
      <c r="D91" s="19"/>
      <c r="O91" s="22"/>
    </row>
    <row r="92" spans="2:15" s="12" customFormat="1" ht="12.75">
      <c r="B92" s="19"/>
      <c r="C92" s="20"/>
      <c r="D92" s="19"/>
      <c r="O92" s="22"/>
    </row>
    <row r="93" spans="2:15" s="12" customFormat="1" ht="12.75">
      <c r="B93" s="19"/>
      <c r="C93" s="20"/>
      <c r="D93" s="19"/>
      <c r="O93" s="22"/>
    </row>
    <row r="94" spans="2:15" s="12" customFormat="1" ht="12.75">
      <c r="B94" s="19"/>
      <c r="C94" s="20"/>
      <c r="D94" s="19"/>
      <c r="O94" s="22"/>
    </row>
    <row r="95" spans="2:15" s="12" customFormat="1" ht="12.75">
      <c r="B95" s="19"/>
      <c r="C95" s="20"/>
      <c r="D95" s="19"/>
      <c r="O95" s="22"/>
    </row>
    <row r="96" spans="2:15" s="12" customFormat="1" ht="12.75">
      <c r="B96" s="19"/>
      <c r="C96" s="20"/>
      <c r="D96" s="19"/>
      <c r="O96" s="22"/>
    </row>
    <row r="97" spans="2:15" s="12" customFormat="1" ht="12.75">
      <c r="B97" s="19"/>
      <c r="C97" s="20"/>
      <c r="D97" s="19"/>
      <c r="O97" s="22"/>
    </row>
    <row r="98" spans="2:15" s="12" customFormat="1" ht="12.75">
      <c r="B98" s="19"/>
      <c r="C98" s="20"/>
      <c r="D98" s="19"/>
      <c r="O98" s="22"/>
    </row>
    <row r="99" spans="2:15" s="12" customFormat="1" ht="12.75">
      <c r="B99" s="19"/>
      <c r="C99" s="20"/>
      <c r="D99" s="19"/>
      <c r="O99" s="22"/>
    </row>
    <row r="100" spans="2:15" s="12" customFormat="1" ht="12.75">
      <c r="B100" s="19"/>
      <c r="C100" s="20"/>
      <c r="D100" s="19"/>
      <c r="O100" s="22"/>
    </row>
    <row r="101" spans="2:15" s="12" customFormat="1" ht="12.75">
      <c r="B101" s="19"/>
      <c r="C101" s="20"/>
      <c r="D101" s="19"/>
      <c r="O101" s="22"/>
    </row>
    <row r="102" spans="2:15" s="12" customFormat="1" ht="12.75">
      <c r="B102" s="19"/>
      <c r="C102" s="20"/>
      <c r="D102" s="19"/>
      <c r="O102" s="22"/>
    </row>
    <row r="103" spans="2:15" s="12" customFormat="1" ht="12.75">
      <c r="B103" s="19"/>
      <c r="C103" s="20"/>
      <c r="D103" s="19"/>
      <c r="O103" s="22"/>
    </row>
    <row r="104" spans="2:15" s="12" customFormat="1" ht="12.75">
      <c r="B104" s="19"/>
      <c r="C104" s="20"/>
      <c r="D104" s="19"/>
      <c r="O104" s="22"/>
    </row>
    <row r="105" spans="2:15" s="12" customFormat="1" ht="12.75">
      <c r="B105" s="19"/>
      <c r="C105" s="20"/>
      <c r="D105" s="19"/>
      <c r="O105" s="22"/>
    </row>
    <row r="106" spans="2:15" s="12" customFormat="1" ht="12.75">
      <c r="B106" s="19"/>
      <c r="C106" s="20"/>
      <c r="D106" s="19"/>
      <c r="O106" s="22"/>
    </row>
    <row r="107" spans="2:15" s="12" customFormat="1" ht="12.75">
      <c r="B107" s="19"/>
      <c r="C107" s="20"/>
      <c r="D107" s="19"/>
      <c r="O107" s="22"/>
    </row>
    <row r="108" spans="2:15" s="12" customFormat="1" ht="12.75">
      <c r="B108" s="19"/>
      <c r="C108" s="20"/>
      <c r="D108" s="19"/>
      <c r="O108" s="22"/>
    </row>
    <row r="109" spans="2:15" s="12" customFormat="1" ht="12.75">
      <c r="B109" s="19"/>
      <c r="C109" s="20"/>
      <c r="D109" s="19"/>
      <c r="O109" s="22"/>
    </row>
    <row r="110" spans="2:15" s="12" customFormat="1" ht="12.75">
      <c r="B110" s="19"/>
      <c r="C110" s="20"/>
      <c r="D110" s="19"/>
      <c r="O110" s="22"/>
    </row>
    <row r="111" spans="2:15" s="12" customFormat="1" ht="12.75">
      <c r="B111" s="19"/>
      <c r="C111" s="20"/>
      <c r="D111" s="19"/>
      <c r="O111" s="22"/>
    </row>
    <row r="112" spans="2:15" s="12" customFormat="1" ht="12.75">
      <c r="B112" s="19"/>
      <c r="C112" s="20"/>
      <c r="D112" s="19"/>
      <c r="O112" s="22"/>
    </row>
    <row r="113" spans="2:15" s="12" customFormat="1" ht="12.75">
      <c r="B113" s="19"/>
      <c r="C113" s="20"/>
      <c r="D113" s="19"/>
      <c r="O113" s="22"/>
    </row>
    <row r="114" spans="2:15" s="12" customFormat="1" ht="12.75">
      <c r="B114" s="19"/>
      <c r="C114" s="20"/>
      <c r="D114" s="19"/>
      <c r="O114" s="22"/>
    </row>
    <row r="115" spans="2:15" s="12" customFormat="1" ht="12.75">
      <c r="B115" s="19"/>
      <c r="C115" s="20"/>
      <c r="D115" s="19"/>
      <c r="O115" s="22"/>
    </row>
    <row r="116" spans="2:15" s="12" customFormat="1" ht="12.75">
      <c r="B116" s="19"/>
      <c r="C116" s="20"/>
      <c r="D116" s="19"/>
      <c r="O116" s="22"/>
    </row>
    <row r="117" spans="2:15" s="12" customFormat="1" ht="12.75">
      <c r="B117" s="19"/>
      <c r="C117" s="20"/>
      <c r="D117" s="19"/>
      <c r="O117" s="22"/>
    </row>
    <row r="118" spans="2:15" s="12" customFormat="1" ht="12.75">
      <c r="B118" s="19"/>
      <c r="C118" s="20"/>
      <c r="D118" s="19"/>
      <c r="O118" s="22"/>
    </row>
    <row r="119" spans="2:15" s="12" customFormat="1" ht="12.75">
      <c r="B119" s="19"/>
      <c r="C119" s="20"/>
      <c r="D119" s="19"/>
      <c r="O119" s="22"/>
    </row>
    <row r="120" spans="2:15" s="12" customFormat="1" ht="12.75">
      <c r="B120" s="19"/>
      <c r="C120" s="20"/>
      <c r="D120" s="19"/>
      <c r="O120" s="22"/>
    </row>
    <row r="121" spans="2:15" s="12" customFormat="1" ht="12.75">
      <c r="B121" s="19"/>
      <c r="C121" s="20"/>
      <c r="D121" s="19"/>
      <c r="O121" s="22"/>
    </row>
    <row r="122" spans="2:15" s="12" customFormat="1" ht="12.75">
      <c r="B122" s="19"/>
      <c r="C122" s="20"/>
      <c r="D122" s="19"/>
      <c r="O122" s="22"/>
    </row>
    <row r="123" spans="2:15" s="12" customFormat="1" ht="12.75">
      <c r="B123" s="19"/>
      <c r="C123" s="20"/>
      <c r="D123" s="19"/>
      <c r="O123" s="22"/>
    </row>
    <row r="124" spans="2:15" s="12" customFormat="1" ht="12.75">
      <c r="B124" s="19"/>
      <c r="C124" s="20"/>
      <c r="D124" s="19"/>
      <c r="O124" s="22"/>
    </row>
    <row r="125" spans="2:15" s="12" customFormat="1" ht="12.75">
      <c r="B125" s="19"/>
      <c r="C125" s="20"/>
      <c r="D125" s="19"/>
      <c r="O125" s="22"/>
    </row>
    <row r="126" spans="2:15" s="12" customFormat="1" ht="12.75">
      <c r="B126" s="19"/>
      <c r="C126" s="20"/>
      <c r="D126" s="19"/>
      <c r="O126" s="22"/>
    </row>
    <row r="127" spans="2:15" s="12" customFormat="1" ht="12.75">
      <c r="B127" s="19"/>
      <c r="C127" s="20"/>
      <c r="D127" s="19"/>
      <c r="O127" s="22"/>
    </row>
    <row r="128" spans="2:15" s="12" customFormat="1" ht="12.75">
      <c r="B128" s="19"/>
      <c r="C128" s="20"/>
      <c r="D128" s="19"/>
      <c r="O128" s="22"/>
    </row>
    <row r="129" spans="2:15" s="12" customFormat="1" ht="12.75">
      <c r="B129" s="19"/>
      <c r="C129" s="20"/>
      <c r="D129" s="19"/>
      <c r="O129" s="22"/>
    </row>
    <row r="130" spans="2:15" s="12" customFormat="1" ht="12.75">
      <c r="B130" s="19"/>
      <c r="C130" s="20"/>
      <c r="D130" s="19"/>
      <c r="O130" s="22"/>
    </row>
    <row r="131" spans="2:15" s="12" customFormat="1" ht="12.75">
      <c r="B131" s="19"/>
      <c r="C131" s="20"/>
      <c r="D131" s="19"/>
      <c r="O131" s="22"/>
    </row>
    <row r="132" spans="2:15" s="12" customFormat="1" ht="12.75">
      <c r="B132" s="19"/>
      <c r="C132" s="20"/>
      <c r="D132" s="19"/>
      <c r="O132" s="22"/>
    </row>
    <row r="133" spans="2:15" s="12" customFormat="1" ht="12.75">
      <c r="B133" s="19"/>
      <c r="C133" s="20"/>
      <c r="D133" s="19"/>
      <c r="O133" s="22"/>
    </row>
    <row r="134" spans="2:15" s="12" customFormat="1" ht="12.75">
      <c r="B134" s="19"/>
      <c r="C134" s="20"/>
      <c r="D134" s="19"/>
      <c r="O134" s="22"/>
    </row>
    <row r="135" spans="2:15" s="12" customFormat="1" ht="12.75">
      <c r="B135" s="19"/>
      <c r="C135" s="20"/>
      <c r="D135" s="19"/>
      <c r="O135" s="22"/>
    </row>
    <row r="136" spans="2:15" s="12" customFormat="1" ht="12.75">
      <c r="B136" s="19"/>
      <c r="C136" s="20"/>
      <c r="D136" s="19"/>
      <c r="O136" s="22"/>
    </row>
    <row r="137" spans="2:15" s="12" customFormat="1" ht="12.75">
      <c r="B137" s="19"/>
      <c r="C137" s="20"/>
      <c r="D137" s="19"/>
      <c r="O137" s="22"/>
    </row>
    <row r="138" spans="2:15" s="12" customFormat="1" ht="12.75">
      <c r="B138" s="19"/>
      <c r="C138" s="20"/>
      <c r="D138" s="19"/>
      <c r="O138" s="22"/>
    </row>
    <row r="139" spans="2:15" s="12" customFormat="1" ht="12.75">
      <c r="B139" s="19"/>
      <c r="C139" s="20"/>
      <c r="D139" s="19"/>
      <c r="O139" s="22"/>
    </row>
    <row r="140" spans="2:15" s="12" customFormat="1" ht="12.75">
      <c r="B140" s="19"/>
      <c r="C140" s="20"/>
      <c r="D140" s="19"/>
      <c r="O140" s="22"/>
    </row>
    <row r="141" spans="2:15" s="12" customFormat="1" ht="12.75">
      <c r="B141" s="19"/>
      <c r="C141" s="20"/>
      <c r="D141" s="19"/>
      <c r="O141" s="22"/>
    </row>
    <row r="142" spans="2:15" s="12" customFormat="1" ht="12.75">
      <c r="B142" s="19"/>
      <c r="C142" s="20"/>
      <c r="D142" s="19"/>
      <c r="O142" s="22"/>
    </row>
    <row r="143" spans="2:15" s="12" customFormat="1" ht="12.75">
      <c r="B143" s="19"/>
      <c r="C143" s="20"/>
      <c r="D143" s="19"/>
      <c r="O143" s="22"/>
    </row>
    <row r="144" spans="2:15" s="12" customFormat="1" ht="12.75">
      <c r="B144" s="19"/>
      <c r="C144" s="20"/>
      <c r="D144" s="19"/>
      <c r="O144" s="22"/>
    </row>
    <row r="145" spans="2:15" s="12" customFormat="1" ht="12.75">
      <c r="B145" s="19"/>
      <c r="C145" s="20"/>
      <c r="D145" s="19"/>
      <c r="O145" s="22"/>
    </row>
    <row r="146" spans="2:15" s="12" customFormat="1" ht="12.75">
      <c r="B146" s="19"/>
      <c r="C146" s="20"/>
      <c r="D146" s="19"/>
      <c r="O146" s="22"/>
    </row>
    <row r="147" spans="2:15" s="12" customFormat="1" ht="12.75">
      <c r="B147" s="19"/>
      <c r="C147" s="20"/>
      <c r="D147" s="19"/>
      <c r="O147" s="22"/>
    </row>
    <row r="148" spans="2:15" s="12" customFormat="1" ht="12.75">
      <c r="B148" s="19"/>
      <c r="C148" s="20"/>
      <c r="D148" s="19"/>
      <c r="O148" s="22"/>
    </row>
    <row r="149" spans="2:15" s="12" customFormat="1" ht="12.75">
      <c r="B149" s="19"/>
      <c r="C149" s="20"/>
      <c r="D149" s="19"/>
      <c r="O149" s="22"/>
    </row>
    <row r="150" spans="2:15" s="12" customFormat="1" ht="12.75">
      <c r="B150" s="19"/>
      <c r="C150" s="20"/>
      <c r="D150" s="19"/>
      <c r="O150" s="22"/>
    </row>
    <row r="151" spans="2:15" s="12" customFormat="1" ht="12.75">
      <c r="B151" s="19"/>
      <c r="C151" s="20"/>
      <c r="D151" s="19"/>
      <c r="O151" s="22"/>
    </row>
    <row r="152" spans="2:15" s="12" customFormat="1" ht="12.75">
      <c r="B152" s="19"/>
      <c r="C152" s="20"/>
      <c r="D152" s="19"/>
      <c r="O152" s="22"/>
    </row>
    <row r="153" spans="2:15" s="12" customFormat="1" ht="12.75">
      <c r="B153" s="19"/>
      <c r="C153" s="20"/>
      <c r="D153" s="19"/>
      <c r="O153" s="22"/>
    </row>
    <row r="154" spans="2:15" s="12" customFormat="1" ht="12.75">
      <c r="B154" s="19"/>
      <c r="C154" s="20"/>
      <c r="D154" s="19"/>
      <c r="O154" s="22"/>
    </row>
    <row r="155" spans="2:15" s="12" customFormat="1" ht="12.75">
      <c r="B155" s="19"/>
      <c r="C155" s="20"/>
      <c r="D155" s="19"/>
      <c r="O155" s="22"/>
    </row>
    <row r="156" spans="2:15" s="12" customFormat="1" ht="12.75">
      <c r="B156" s="19"/>
      <c r="C156" s="20"/>
      <c r="D156" s="19"/>
      <c r="O156" s="22"/>
    </row>
    <row r="157" spans="2:15" s="12" customFormat="1" ht="12.75">
      <c r="B157" s="19"/>
      <c r="C157" s="20"/>
      <c r="D157" s="19"/>
      <c r="O157" s="22"/>
    </row>
    <row r="158" spans="2:15" s="12" customFormat="1" ht="12.75">
      <c r="B158" s="19"/>
      <c r="C158" s="20"/>
      <c r="D158" s="19"/>
      <c r="O158" s="22"/>
    </row>
    <row r="159" spans="2:15" s="12" customFormat="1" ht="12.75">
      <c r="B159" s="19"/>
      <c r="C159" s="20"/>
      <c r="D159" s="19"/>
      <c r="O159" s="22"/>
    </row>
    <row r="160" spans="2:15" s="12" customFormat="1" ht="12.75">
      <c r="B160" s="19"/>
      <c r="C160" s="20"/>
      <c r="D160" s="19"/>
      <c r="O160" s="22"/>
    </row>
    <row r="161" spans="2:15" s="12" customFormat="1" ht="12.75">
      <c r="B161" s="19"/>
      <c r="C161" s="20"/>
      <c r="D161" s="19"/>
      <c r="O161" s="22"/>
    </row>
    <row r="162" spans="2:15" s="12" customFormat="1" ht="12.75">
      <c r="B162" s="19"/>
      <c r="C162" s="20"/>
      <c r="D162" s="19"/>
      <c r="O162" s="22"/>
    </row>
    <row r="163" spans="2:15" s="12" customFormat="1" ht="12.75">
      <c r="B163" s="19"/>
      <c r="C163" s="20"/>
      <c r="D163" s="19"/>
      <c r="O163" s="22"/>
    </row>
    <row r="164" spans="2:15" s="12" customFormat="1" ht="12.75">
      <c r="B164" s="19"/>
      <c r="C164" s="20"/>
      <c r="D164" s="19"/>
      <c r="O164" s="22"/>
    </row>
    <row r="165" spans="2:15" s="12" customFormat="1" ht="12.75">
      <c r="B165" s="19"/>
      <c r="C165" s="20"/>
      <c r="D165" s="19"/>
      <c r="O165" s="22"/>
    </row>
    <row r="166" spans="2:15" s="12" customFormat="1" ht="12.75">
      <c r="B166" s="19"/>
      <c r="C166" s="20"/>
      <c r="D166" s="19"/>
      <c r="O166" s="22"/>
    </row>
    <row r="167" spans="2:15" s="12" customFormat="1" ht="12.75">
      <c r="B167" s="19"/>
      <c r="C167" s="20"/>
      <c r="D167" s="19"/>
      <c r="O167" s="22"/>
    </row>
    <row r="168" spans="2:15" s="12" customFormat="1" ht="12.75">
      <c r="B168" s="19"/>
      <c r="C168" s="20"/>
      <c r="D168" s="19"/>
      <c r="O168" s="22"/>
    </row>
    <row r="169" spans="2:15" s="12" customFormat="1" ht="12.75">
      <c r="B169" s="19"/>
      <c r="C169" s="20"/>
      <c r="D169" s="19"/>
      <c r="O169" s="22"/>
    </row>
    <row r="170" spans="2:15" s="12" customFormat="1" ht="12.75">
      <c r="B170" s="19"/>
      <c r="C170" s="20"/>
      <c r="D170" s="19"/>
      <c r="O170" s="22"/>
    </row>
    <row r="171" spans="2:15" s="12" customFormat="1" ht="12.75">
      <c r="B171" s="19"/>
      <c r="C171" s="20"/>
      <c r="D171" s="19"/>
      <c r="O171" s="22"/>
    </row>
    <row r="172" spans="2:15" s="12" customFormat="1" ht="12.75">
      <c r="B172" s="19"/>
      <c r="C172" s="20"/>
      <c r="D172" s="19"/>
      <c r="O172" s="22"/>
    </row>
    <row r="173" spans="2:15" s="12" customFormat="1" ht="12.75">
      <c r="B173" s="19"/>
      <c r="C173" s="20"/>
      <c r="D173" s="19"/>
      <c r="O173" s="22"/>
    </row>
    <row r="174" spans="2:15" s="12" customFormat="1" ht="12.75">
      <c r="B174" s="19"/>
      <c r="C174" s="20"/>
      <c r="D174" s="19"/>
      <c r="O174" s="22"/>
    </row>
    <row r="175" spans="2:15" s="12" customFormat="1" ht="12.75">
      <c r="B175" s="19"/>
      <c r="C175" s="20"/>
      <c r="D175" s="19"/>
      <c r="O175" s="22"/>
    </row>
    <row r="176" spans="2:15" s="12" customFormat="1" ht="12.75">
      <c r="B176" s="19"/>
      <c r="C176" s="20"/>
      <c r="D176" s="19"/>
      <c r="O176" s="22"/>
    </row>
    <row r="177" spans="2:15" s="12" customFormat="1" ht="12.75">
      <c r="B177" s="19"/>
      <c r="C177" s="20"/>
      <c r="D177" s="19"/>
      <c r="O177" s="22"/>
    </row>
    <row r="178" spans="2:15" s="12" customFormat="1" ht="12.75">
      <c r="B178" s="19"/>
      <c r="C178" s="20"/>
      <c r="D178" s="19"/>
      <c r="O178" s="22"/>
    </row>
    <row r="179" spans="2:15" s="12" customFormat="1" ht="12.75">
      <c r="B179" s="19"/>
      <c r="C179" s="20"/>
      <c r="D179" s="19"/>
      <c r="O179" s="22"/>
    </row>
    <row r="180" spans="2:15" s="12" customFormat="1" ht="12.75">
      <c r="B180" s="19"/>
      <c r="C180" s="20"/>
      <c r="D180" s="19"/>
      <c r="O180" s="22"/>
    </row>
    <row r="181" spans="2:15" s="12" customFormat="1" ht="12.75">
      <c r="B181" s="19"/>
      <c r="C181" s="20"/>
      <c r="D181" s="19"/>
      <c r="O181" s="22"/>
    </row>
    <row r="182" spans="2:15" s="12" customFormat="1" ht="12.75">
      <c r="B182" s="19"/>
      <c r="C182" s="20"/>
      <c r="D182" s="19"/>
      <c r="O182" s="22"/>
    </row>
    <row r="183" spans="2:15" s="12" customFormat="1" ht="12.75">
      <c r="B183" s="19"/>
      <c r="C183" s="20"/>
      <c r="D183" s="19"/>
      <c r="O183" s="22"/>
    </row>
    <row r="184" spans="2:15" s="12" customFormat="1" ht="12.75">
      <c r="B184" s="19"/>
      <c r="C184" s="20"/>
      <c r="D184" s="19"/>
      <c r="O184" s="22"/>
    </row>
    <row r="185" spans="2:15" s="12" customFormat="1" ht="12.75">
      <c r="B185" s="19"/>
      <c r="C185" s="20"/>
      <c r="D185" s="19"/>
      <c r="O185" s="22"/>
    </row>
    <row r="186" spans="2:15" s="12" customFormat="1" ht="12.75">
      <c r="B186" s="19"/>
      <c r="C186" s="20"/>
      <c r="D186" s="19"/>
      <c r="O186" s="22"/>
    </row>
    <row r="187" spans="2:15" s="12" customFormat="1" ht="12.75">
      <c r="B187" s="19"/>
      <c r="C187" s="20"/>
      <c r="D187" s="19"/>
      <c r="O187" s="22"/>
    </row>
    <row r="188" spans="2:15" s="12" customFormat="1" ht="12.75">
      <c r="B188" s="19"/>
      <c r="C188" s="20"/>
      <c r="D188" s="19"/>
      <c r="O188" s="22"/>
    </row>
    <row r="189" spans="2:15" s="12" customFormat="1" ht="12.75">
      <c r="B189" s="19"/>
      <c r="C189" s="20"/>
      <c r="D189" s="19"/>
      <c r="O189" s="22"/>
    </row>
    <row r="190" spans="2:15" s="12" customFormat="1" ht="12.75">
      <c r="B190" s="19"/>
      <c r="C190" s="20"/>
      <c r="D190" s="19"/>
      <c r="O190" s="22"/>
    </row>
    <row r="191" spans="2:15" s="12" customFormat="1" ht="12.75">
      <c r="B191" s="19"/>
      <c r="C191" s="20"/>
      <c r="D191" s="19"/>
      <c r="O191" s="22"/>
    </row>
    <row r="192" spans="2:15" s="12" customFormat="1" ht="12.75">
      <c r="B192" s="19"/>
      <c r="C192" s="20"/>
      <c r="D192" s="19"/>
      <c r="O192" s="22"/>
    </row>
    <row r="193" spans="2:15" s="12" customFormat="1" ht="12.75">
      <c r="B193" s="19"/>
      <c r="C193" s="20"/>
      <c r="D193" s="19"/>
      <c r="O193" s="22"/>
    </row>
    <row r="194" spans="2:15" s="12" customFormat="1" ht="12.75">
      <c r="B194" s="19"/>
      <c r="C194" s="20"/>
      <c r="D194" s="19"/>
      <c r="O194" s="22"/>
    </row>
    <row r="195" spans="2:15" s="12" customFormat="1" ht="12.75">
      <c r="B195" s="19"/>
      <c r="C195" s="20"/>
      <c r="D195" s="19"/>
      <c r="O195" s="22"/>
    </row>
    <row r="196" spans="2:15" s="12" customFormat="1" ht="12.75">
      <c r="B196" s="19"/>
      <c r="C196" s="20"/>
      <c r="D196" s="19"/>
      <c r="O196" s="22"/>
    </row>
    <row r="197" spans="2:15" s="12" customFormat="1" ht="12.75">
      <c r="B197" s="19"/>
      <c r="C197" s="20"/>
      <c r="D197" s="19"/>
      <c r="O197" s="22"/>
    </row>
    <row r="198" spans="2:15" s="12" customFormat="1" ht="12.75">
      <c r="B198" s="19"/>
      <c r="C198" s="20"/>
      <c r="D198" s="19"/>
      <c r="O198" s="22"/>
    </row>
    <row r="199" spans="2:15" s="12" customFormat="1" ht="12.75">
      <c r="B199" s="19"/>
      <c r="C199" s="20"/>
      <c r="D199" s="19"/>
      <c r="O199" s="22"/>
    </row>
    <row r="200" spans="2:15" s="12" customFormat="1" ht="12.75">
      <c r="B200" s="19"/>
      <c r="C200" s="20"/>
      <c r="D200" s="19"/>
      <c r="O200" s="22"/>
    </row>
    <row r="201" spans="2:15" s="12" customFormat="1" ht="12.75">
      <c r="B201" s="19"/>
      <c r="C201" s="20"/>
      <c r="D201" s="19"/>
      <c r="O201" s="22"/>
    </row>
    <row r="202" spans="2:15" s="12" customFormat="1" ht="12.75">
      <c r="B202" s="19"/>
      <c r="C202" s="20"/>
      <c r="D202" s="19"/>
      <c r="O202" s="22"/>
    </row>
    <row r="203" spans="2:15" s="12" customFormat="1" ht="12.75">
      <c r="B203" s="19"/>
      <c r="C203" s="20"/>
      <c r="D203" s="19"/>
      <c r="O203" s="22"/>
    </row>
    <row r="204" spans="2:15" s="12" customFormat="1" ht="12.75">
      <c r="B204" s="19"/>
      <c r="C204" s="20"/>
      <c r="D204" s="19"/>
      <c r="O204" s="22"/>
    </row>
    <row r="205" spans="2:15" s="12" customFormat="1" ht="12.75">
      <c r="B205" s="19"/>
      <c r="C205" s="20"/>
      <c r="D205" s="19"/>
      <c r="O205" s="22"/>
    </row>
    <row r="206" spans="2:15" s="12" customFormat="1" ht="12.75">
      <c r="B206" s="19"/>
      <c r="C206" s="20"/>
      <c r="D206" s="19"/>
      <c r="O206" s="22"/>
    </row>
    <row r="207" spans="2:15" s="12" customFormat="1" ht="12.75">
      <c r="B207" s="19"/>
      <c r="C207" s="20"/>
      <c r="D207" s="19"/>
      <c r="O207" s="22"/>
    </row>
    <row r="208" spans="2:15" s="12" customFormat="1" ht="12.75">
      <c r="B208" s="19"/>
      <c r="C208" s="20"/>
      <c r="D208" s="19"/>
      <c r="O208" s="22"/>
    </row>
    <row r="209" spans="2:15" s="12" customFormat="1" ht="12.75">
      <c r="B209" s="19"/>
      <c r="C209" s="20"/>
      <c r="D209" s="19"/>
      <c r="O209" s="22"/>
    </row>
    <row r="210" spans="2:15" s="12" customFormat="1" ht="12.75">
      <c r="B210" s="19"/>
      <c r="C210" s="20"/>
      <c r="D210" s="19"/>
      <c r="O210" s="22"/>
    </row>
    <row r="211" spans="2:15" s="12" customFormat="1" ht="12.75">
      <c r="B211" s="19"/>
      <c r="C211" s="20"/>
      <c r="D211" s="19"/>
      <c r="O211" s="22"/>
    </row>
    <row r="212" spans="2:15" s="12" customFormat="1" ht="12.75">
      <c r="B212" s="19"/>
      <c r="C212" s="20"/>
      <c r="D212" s="19"/>
      <c r="O212" s="22"/>
    </row>
    <row r="213" spans="2:15" s="12" customFormat="1" ht="12.75">
      <c r="B213" s="19"/>
      <c r="C213" s="20"/>
      <c r="D213" s="19"/>
      <c r="O213" s="22"/>
    </row>
    <row r="214" spans="2:15" s="12" customFormat="1" ht="12.75">
      <c r="B214" s="19"/>
      <c r="C214" s="20"/>
      <c r="D214" s="19"/>
      <c r="O214" s="22"/>
    </row>
    <row r="215" spans="2:15" s="12" customFormat="1" ht="12.75">
      <c r="B215" s="19"/>
      <c r="C215" s="20"/>
      <c r="D215" s="19"/>
      <c r="O215" s="22"/>
    </row>
    <row r="216" spans="2:15" s="12" customFormat="1" ht="12.75">
      <c r="B216" s="19"/>
      <c r="C216" s="20"/>
      <c r="D216" s="19"/>
      <c r="O216" s="22"/>
    </row>
    <row r="217" spans="2:15" s="12" customFormat="1" ht="12.75">
      <c r="B217" s="19"/>
      <c r="C217" s="20"/>
      <c r="D217" s="19"/>
      <c r="O217" s="22"/>
    </row>
    <row r="218" spans="2:15" s="12" customFormat="1" ht="12.75">
      <c r="B218" s="19"/>
      <c r="C218" s="20"/>
      <c r="D218" s="19"/>
      <c r="O218" s="22"/>
    </row>
    <row r="219" spans="2:15" s="12" customFormat="1" ht="12.75">
      <c r="B219" s="19"/>
      <c r="C219" s="20"/>
      <c r="D219" s="19"/>
      <c r="O219" s="22"/>
    </row>
    <row r="220" spans="2:15" s="12" customFormat="1" ht="12.75">
      <c r="B220" s="19"/>
      <c r="C220" s="20"/>
      <c r="D220" s="19"/>
      <c r="O220" s="22"/>
    </row>
    <row r="221" spans="2:15" s="12" customFormat="1" ht="12.75">
      <c r="B221" s="19"/>
      <c r="C221" s="20"/>
      <c r="D221" s="19"/>
      <c r="O221" s="22"/>
    </row>
    <row r="222" spans="2:15" s="12" customFormat="1" ht="12.75">
      <c r="B222" s="19"/>
      <c r="C222" s="20"/>
      <c r="D222" s="19"/>
      <c r="O222" s="22"/>
    </row>
    <row r="223" spans="2:15" s="12" customFormat="1" ht="12.75">
      <c r="B223" s="19"/>
      <c r="C223" s="20"/>
      <c r="D223" s="19"/>
      <c r="O223" s="22"/>
    </row>
    <row r="224" spans="2:15" s="12" customFormat="1" ht="12.75">
      <c r="B224" s="19"/>
      <c r="C224" s="20"/>
      <c r="D224" s="19"/>
      <c r="O224" s="22"/>
    </row>
    <row r="225" spans="2:15" s="12" customFormat="1" ht="12.75">
      <c r="B225" s="19"/>
      <c r="C225" s="20"/>
      <c r="D225" s="19"/>
      <c r="O225" s="22"/>
    </row>
    <row r="226" spans="2:15" s="12" customFormat="1" ht="12.75">
      <c r="B226" s="19"/>
      <c r="C226" s="20"/>
      <c r="D226" s="19"/>
      <c r="O226" s="22"/>
    </row>
    <row r="227" spans="2:15" s="12" customFormat="1" ht="12.75">
      <c r="B227" s="19"/>
      <c r="C227" s="20"/>
      <c r="D227" s="19"/>
      <c r="O227" s="22"/>
    </row>
    <row r="228" spans="2:15" s="12" customFormat="1" ht="12.75">
      <c r="B228" s="19"/>
      <c r="C228" s="20"/>
      <c r="D228" s="19"/>
      <c r="O228" s="22"/>
    </row>
    <row r="229" spans="2:15" s="12" customFormat="1" ht="12.75">
      <c r="B229" s="19"/>
      <c r="C229" s="20"/>
      <c r="D229" s="19"/>
      <c r="O229" s="22"/>
    </row>
    <row r="230" spans="2:15" s="12" customFormat="1" ht="12.75">
      <c r="B230" s="19"/>
      <c r="C230" s="20"/>
      <c r="D230" s="19"/>
      <c r="O230" s="22"/>
    </row>
    <row r="231" spans="2:15" s="12" customFormat="1" ht="12.75">
      <c r="B231" s="19"/>
      <c r="C231" s="20"/>
      <c r="D231" s="19"/>
      <c r="O231" s="22"/>
    </row>
    <row r="232" spans="2:15" s="12" customFormat="1" ht="12.75">
      <c r="B232" s="19"/>
      <c r="C232" s="20"/>
      <c r="D232" s="19"/>
      <c r="O232" s="22"/>
    </row>
    <row r="233" spans="2:15" s="12" customFormat="1" ht="12.75">
      <c r="B233" s="19"/>
      <c r="C233" s="20"/>
      <c r="D233" s="19"/>
      <c r="O233" s="22"/>
    </row>
    <row r="234" spans="2:15" s="12" customFormat="1" ht="12.75">
      <c r="B234" s="19"/>
      <c r="C234" s="20"/>
      <c r="D234" s="19"/>
      <c r="O234" s="22"/>
    </row>
    <row r="235" spans="2:15" s="12" customFormat="1" ht="12.75">
      <c r="B235" s="19"/>
      <c r="C235" s="20"/>
      <c r="D235" s="19"/>
      <c r="O235" s="22"/>
    </row>
    <row r="236" spans="2:15" s="12" customFormat="1" ht="12.75">
      <c r="B236" s="19"/>
      <c r="C236" s="20"/>
      <c r="D236" s="19"/>
      <c r="O236" s="22"/>
    </row>
    <row r="237" spans="2:15" s="12" customFormat="1" ht="12.75">
      <c r="B237" s="19"/>
      <c r="C237" s="20"/>
      <c r="D237" s="19"/>
      <c r="O237" s="22"/>
    </row>
    <row r="238" spans="2:15" s="12" customFormat="1" ht="12.75">
      <c r="B238" s="19"/>
      <c r="C238" s="20"/>
      <c r="D238" s="19"/>
      <c r="O238" s="22"/>
    </row>
    <row r="239" spans="2:15" s="12" customFormat="1" ht="12.75">
      <c r="B239" s="19"/>
      <c r="C239" s="20"/>
      <c r="D239" s="19"/>
      <c r="O239" s="22"/>
    </row>
    <row r="240" spans="2:15" s="12" customFormat="1" ht="12.75">
      <c r="B240" s="19"/>
      <c r="C240" s="20"/>
      <c r="D240" s="19"/>
      <c r="O240" s="22"/>
    </row>
    <row r="241" spans="2:15" s="12" customFormat="1" ht="12.75">
      <c r="B241" s="19"/>
      <c r="C241" s="20"/>
      <c r="D241" s="19"/>
      <c r="O241" s="22"/>
    </row>
    <row r="242" spans="2:15" s="12" customFormat="1" ht="12.75">
      <c r="B242" s="19"/>
      <c r="C242" s="20"/>
      <c r="D242" s="19"/>
      <c r="O242" s="22"/>
    </row>
    <row r="243" spans="2:15" s="12" customFormat="1" ht="12.75">
      <c r="B243" s="19"/>
      <c r="C243" s="20"/>
      <c r="D243" s="19"/>
      <c r="O243" s="22"/>
    </row>
    <row r="244" spans="2:15" s="12" customFormat="1" ht="12.75">
      <c r="B244" s="19"/>
      <c r="C244" s="20"/>
      <c r="D244" s="19"/>
      <c r="O244" s="22"/>
    </row>
    <row r="245" spans="2:15" s="12" customFormat="1" ht="12.75">
      <c r="B245" s="19"/>
      <c r="C245" s="20"/>
      <c r="D245" s="19"/>
      <c r="O245" s="22"/>
    </row>
    <row r="246" spans="2:15" s="12" customFormat="1" ht="12.75">
      <c r="B246" s="19"/>
      <c r="C246" s="20"/>
      <c r="D246" s="19"/>
      <c r="O246" s="22"/>
    </row>
    <row r="247" spans="2:15" s="12" customFormat="1" ht="12.75">
      <c r="B247" s="19"/>
      <c r="C247" s="20"/>
      <c r="D247" s="19"/>
      <c r="O247" s="22"/>
    </row>
    <row r="248" spans="2:15" s="12" customFormat="1" ht="12.75">
      <c r="B248" s="19"/>
      <c r="C248" s="20"/>
      <c r="D248" s="19"/>
      <c r="O248" s="22"/>
    </row>
    <row r="249" spans="2:15" s="12" customFormat="1" ht="12.75">
      <c r="B249" s="19"/>
      <c r="C249" s="20"/>
      <c r="D249" s="19"/>
      <c r="O249" s="22"/>
    </row>
    <row r="250" spans="2:15" s="12" customFormat="1" ht="12.75">
      <c r="B250" s="19"/>
      <c r="C250" s="20"/>
      <c r="D250" s="19"/>
      <c r="O250" s="22"/>
    </row>
    <row r="251" spans="2:15" s="12" customFormat="1" ht="12.75">
      <c r="B251" s="19"/>
      <c r="C251" s="20"/>
      <c r="D251" s="19"/>
      <c r="O251" s="22"/>
    </row>
    <row r="252" spans="2:15" s="12" customFormat="1" ht="12.75">
      <c r="B252" s="19"/>
      <c r="C252" s="20"/>
      <c r="D252" s="19"/>
      <c r="O252" s="22"/>
    </row>
    <row r="253" spans="2:15" s="12" customFormat="1" ht="12.75">
      <c r="B253" s="19"/>
      <c r="C253" s="20"/>
      <c r="D253" s="19"/>
      <c r="O253" s="22"/>
    </row>
    <row r="254" spans="2:15" s="12" customFormat="1" ht="12.75">
      <c r="B254" s="19"/>
      <c r="C254" s="20"/>
      <c r="D254" s="19"/>
      <c r="O254" s="22"/>
    </row>
    <row r="255" spans="2:15" s="12" customFormat="1" ht="12.75">
      <c r="B255" s="19"/>
      <c r="C255" s="20"/>
      <c r="D255" s="19"/>
      <c r="O255" s="22"/>
    </row>
    <row r="256" spans="2:15" s="12" customFormat="1" ht="12.75">
      <c r="B256" s="19"/>
      <c r="C256" s="20"/>
      <c r="D256" s="19"/>
      <c r="O256" s="22"/>
    </row>
    <row r="257" spans="2:15" s="12" customFormat="1" ht="12.75">
      <c r="B257" s="19"/>
      <c r="C257" s="20"/>
      <c r="D257" s="19"/>
      <c r="O257" s="22"/>
    </row>
    <row r="258" spans="2:15" s="12" customFormat="1" ht="12.75">
      <c r="B258" s="19"/>
      <c r="C258" s="20"/>
      <c r="D258" s="19"/>
      <c r="O258" s="22"/>
    </row>
    <row r="259" spans="2:15" s="12" customFormat="1" ht="12.75">
      <c r="B259" s="19"/>
      <c r="C259" s="20"/>
      <c r="D259" s="19"/>
      <c r="O259" s="22"/>
    </row>
    <row r="260" spans="2:15" s="12" customFormat="1" ht="12.75">
      <c r="B260" s="19"/>
      <c r="C260" s="20"/>
      <c r="D260" s="19"/>
      <c r="O260" s="22"/>
    </row>
    <row r="261" spans="2:15" s="12" customFormat="1" ht="12.75">
      <c r="B261" s="19"/>
      <c r="C261" s="20"/>
      <c r="D261" s="19"/>
      <c r="O261" s="22"/>
    </row>
    <row r="262" spans="2:15" s="12" customFormat="1" ht="12.75">
      <c r="B262" s="19"/>
      <c r="C262" s="20"/>
      <c r="D262" s="19"/>
      <c r="O262" s="22"/>
    </row>
    <row r="263" spans="2:15" s="12" customFormat="1" ht="12.75">
      <c r="B263" s="19"/>
      <c r="C263" s="20"/>
      <c r="D263" s="19"/>
      <c r="O263" s="22"/>
    </row>
    <row r="264" spans="2:15" s="12" customFormat="1" ht="12.75">
      <c r="B264" s="19"/>
      <c r="C264" s="20"/>
      <c r="D264" s="19"/>
      <c r="O264" s="22"/>
    </row>
    <row r="265" spans="2:15" s="12" customFormat="1" ht="12.75">
      <c r="B265" s="19"/>
      <c r="C265" s="20"/>
      <c r="D265" s="19"/>
      <c r="O265" s="22"/>
    </row>
    <row r="266" spans="2:15" s="12" customFormat="1" ht="12.75">
      <c r="B266" s="19"/>
      <c r="C266" s="20"/>
      <c r="D266" s="19"/>
      <c r="O266" s="22"/>
    </row>
    <row r="267" spans="2:15" s="12" customFormat="1" ht="12.75">
      <c r="B267" s="19"/>
      <c r="C267" s="20"/>
      <c r="D267" s="19"/>
      <c r="O267" s="22"/>
    </row>
    <row r="268" spans="2:15" s="12" customFormat="1" ht="12.75">
      <c r="B268" s="19"/>
      <c r="C268" s="20"/>
      <c r="D268" s="19"/>
      <c r="O268" s="22"/>
    </row>
    <row r="269" spans="2:15" s="12" customFormat="1" ht="12.75">
      <c r="B269" s="19"/>
      <c r="C269" s="20"/>
      <c r="D269" s="19"/>
      <c r="O269" s="22"/>
    </row>
    <row r="270" spans="2:15" s="12" customFormat="1" ht="12.75">
      <c r="B270" s="19"/>
      <c r="C270" s="20"/>
      <c r="D270" s="19"/>
      <c r="O270" s="22"/>
    </row>
    <row r="271" spans="2:15" s="12" customFormat="1" ht="12.75">
      <c r="B271" s="19"/>
      <c r="C271" s="20"/>
      <c r="D271" s="19"/>
      <c r="O271" s="22"/>
    </row>
    <row r="272" spans="2:15" s="12" customFormat="1" ht="12.75">
      <c r="B272" s="19"/>
      <c r="C272" s="20"/>
      <c r="D272" s="19"/>
      <c r="O272" s="22"/>
    </row>
    <row r="273" spans="2:15" s="12" customFormat="1" ht="12.75">
      <c r="B273" s="19"/>
      <c r="C273" s="20"/>
      <c r="D273" s="19"/>
      <c r="O273" s="22"/>
    </row>
    <row r="274" spans="2:15" s="12" customFormat="1" ht="12.75">
      <c r="B274" s="19"/>
      <c r="C274" s="20"/>
      <c r="D274" s="19"/>
      <c r="O274" s="22"/>
    </row>
    <row r="275" spans="2:15" s="12" customFormat="1" ht="12.75">
      <c r="B275" s="19"/>
      <c r="C275" s="20"/>
      <c r="D275" s="19"/>
      <c r="O275" s="22"/>
    </row>
    <row r="276" spans="2:15" s="12" customFormat="1" ht="12.75">
      <c r="B276" s="19"/>
      <c r="C276" s="20"/>
      <c r="D276" s="19"/>
      <c r="O276" s="22"/>
    </row>
    <row r="277" spans="2:15" s="12" customFormat="1" ht="12.75">
      <c r="B277" s="19"/>
      <c r="C277" s="20"/>
      <c r="D277" s="19"/>
      <c r="O277" s="22"/>
    </row>
    <row r="278" spans="2:15" s="12" customFormat="1" ht="12.75">
      <c r="B278" s="19"/>
      <c r="C278" s="20"/>
      <c r="D278" s="19"/>
      <c r="O278" s="22"/>
    </row>
    <row r="279" spans="2:15" s="12" customFormat="1" ht="12.75">
      <c r="B279" s="19"/>
      <c r="C279" s="20"/>
      <c r="D279" s="19"/>
      <c r="O279" s="22"/>
    </row>
    <row r="280" spans="2:15" s="12" customFormat="1" ht="12.75">
      <c r="B280" s="19"/>
      <c r="C280" s="20"/>
      <c r="D280" s="19"/>
      <c r="O280" s="22"/>
    </row>
    <row r="281" spans="2:15" s="12" customFormat="1" ht="12.75">
      <c r="B281" s="19"/>
      <c r="C281" s="20"/>
      <c r="D281" s="19"/>
      <c r="O281" s="22"/>
    </row>
    <row r="282" spans="2:15" s="12" customFormat="1" ht="12.75">
      <c r="B282" s="19"/>
      <c r="C282" s="20"/>
      <c r="D282" s="19"/>
      <c r="O282" s="22"/>
    </row>
    <row r="283" spans="2:15" s="12" customFormat="1" ht="12.75">
      <c r="B283" s="19"/>
      <c r="C283" s="20"/>
      <c r="D283" s="19"/>
      <c r="O283" s="22"/>
    </row>
    <row r="284" spans="2:15" s="12" customFormat="1" ht="12.75">
      <c r="B284" s="19"/>
      <c r="C284" s="20"/>
      <c r="D284" s="19"/>
      <c r="O284" s="22"/>
    </row>
    <row r="285" spans="2:15" s="12" customFormat="1" ht="12.75">
      <c r="B285" s="19"/>
      <c r="C285" s="20"/>
      <c r="D285" s="19"/>
      <c r="O285" s="22"/>
    </row>
    <row r="286" spans="2:15" s="12" customFormat="1" ht="12.75">
      <c r="B286" s="19"/>
      <c r="C286" s="20"/>
      <c r="D286" s="19"/>
      <c r="O286" s="22"/>
    </row>
    <row r="287" spans="2:15" s="12" customFormat="1" ht="12.75">
      <c r="B287" s="19"/>
      <c r="C287" s="20"/>
      <c r="D287" s="19"/>
      <c r="O287" s="22"/>
    </row>
    <row r="288" spans="2:15" s="12" customFormat="1" ht="12.75">
      <c r="B288" s="19"/>
      <c r="C288" s="20"/>
      <c r="D288" s="19"/>
      <c r="O288" s="22"/>
    </row>
    <row r="289" spans="2:15" s="12" customFormat="1" ht="12.75">
      <c r="B289" s="19"/>
      <c r="C289" s="20"/>
      <c r="D289" s="19"/>
      <c r="O289" s="22"/>
    </row>
    <row r="290" spans="2:15" s="12" customFormat="1" ht="12.75">
      <c r="B290" s="19"/>
      <c r="C290" s="20"/>
      <c r="D290" s="19"/>
      <c r="O290" s="22"/>
    </row>
    <row r="291" spans="2:15" s="12" customFormat="1" ht="12.75">
      <c r="B291" s="19"/>
      <c r="C291" s="20"/>
      <c r="D291" s="19"/>
      <c r="O291" s="22"/>
    </row>
    <row r="292" spans="2:15" s="12" customFormat="1" ht="12.75">
      <c r="B292" s="19"/>
      <c r="C292" s="20"/>
      <c r="D292" s="19"/>
      <c r="O292" s="22"/>
    </row>
    <row r="293" spans="2:15" s="12" customFormat="1" ht="12.75">
      <c r="B293" s="19"/>
      <c r="C293" s="20"/>
      <c r="D293" s="19"/>
      <c r="O293" s="22"/>
    </row>
    <row r="294" spans="2:15" s="12" customFormat="1" ht="12.75">
      <c r="B294" s="19"/>
      <c r="C294" s="20"/>
      <c r="D294" s="19"/>
      <c r="O294" s="22"/>
    </row>
    <row r="295" spans="2:15" s="12" customFormat="1" ht="12.75">
      <c r="B295" s="19"/>
      <c r="C295" s="20"/>
      <c r="D295" s="19"/>
      <c r="O295" s="22"/>
    </row>
    <row r="296" spans="2:15" s="12" customFormat="1" ht="12.75">
      <c r="B296" s="19"/>
      <c r="C296" s="20"/>
      <c r="D296" s="19"/>
      <c r="O296" s="22"/>
    </row>
    <row r="297" spans="2:15" s="12" customFormat="1" ht="12.75">
      <c r="B297" s="19"/>
      <c r="C297" s="20"/>
      <c r="D297" s="19"/>
      <c r="O297" s="22"/>
    </row>
    <row r="298" spans="2:15" s="12" customFormat="1" ht="12.75">
      <c r="B298" s="19"/>
      <c r="C298" s="20"/>
      <c r="D298" s="19"/>
      <c r="O298" s="22"/>
    </row>
    <row r="299" spans="2:15" s="12" customFormat="1" ht="12.75">
      <c r="B299" s="19"/>
      <c r="C299" s="20"/>
      <c r="D299" s="19"/>
      <c r="O299" s="22"/>
    </row>
    <row r="300" spans="2:15" s="12" customFormat="1" ht="12.75">
      <c r="B300" s="19"/>
      <c r="C300" s="20"/>
      <c r="D300" s="19"/>
      <c r="O300" s="22"/>
    </row>
    <row r="301" spans="2:15" s="12" customFormat="1" ht="12.75">
      <c r="B301" s="19"/>
      <c r="C301" s="20"/>
      <c r="D301" s="19"/>
      <c r="O301" s="22"/>
    </row>
    <row r="302" spans="2:15" s="12" customFormat="1" ht="12.75">
      <c r="B302" s="19"/>
      <c r="C302" s="20"/>
      <c r="D302" s="19"/>
      <c r="O302" s="22"/>
    </row>
    <row r="303" spans="2:15" s="12" customFormat="1" ht="12.75">
      <c r="B303" s="19"/>
      <c r="C303" s="20"/>
      <c r="D303" s="19"/>
      <c r="O303" s="22"/>
    </row>
    <row r="304" spans="2:15" s="12" customFormat="1" ht="12.75">
      <c r="B304" s="19"/>
      <c r="C304" s="20"/>
      <c r="D304" s="19"/>
      <c r="O304" s="22"/>
    </row>
    <row r="305" spans="2:15" s="12" customFormat="1" ht="12.75">
      <c r="B305" s="19"/>
      <c r="C305" s="20"/>
      <c r="D305" s="19"/>
      <c r="O305" s="22"/>
    </row>
    <row r="306" spans="2:15" s="12" customFormat="1" ht="12.75">
      <c r="B306" s="19"/>
      <c r="C306" s="20"/>
      <c r="D306" s="19"/>
      <c r="O306" s="22"/>
    </row>
    <row r="307" spans="2:15" s="12" customFormat="1" ht="12.75">
      <c r="B307" s="19"/>
      <c r="C307" s="20"/>
      <c r="D307" s="19"/>
      <c r="O307" s="22"/>
    </row>
    <row r="308" spans="2:15" s="12" customFormat="1" ht="12.75">
      <c r="B308" s="19"/>
      <c r="C308" s="20"/>
      <c r="D308" s="19"/>
      <c r="O308" s="22"/>
    </row>
    <row r="309" spans="2:15" s="12" customFormat="1" ht="12.75">
      <c r="B309" s="19"/>
      <c r="C309" s="20"/>
      <c r="D309" s="19"/>
      <c r="O309" s="22"/>
    </row>
    <row r="310" spans="2:15" s="12" customFormat="1" ht="12.75">
      <c r="B310" s="19"/>
      <c r="C310" s="20"/>
      <c r="D310" s="19"/>
      <c r="O310" s="22"/>
    </row>
    <row r="311" spans="2:15" s="12" customFormat="1" ht="12.75">
      <c r="B311" s="19"/>
      <c r="C311" s="20"/>
      <c r="D311" s="19"/>
      <c r="O311" s="22"/>
    </row>
    <row r="312" spans="2:15" s="12" customFormat="1" ht="12.75">
      <c r="B312" s="19"/>
      <c r="C312" s="20"/>
      <c r="D312" s="19"/>
      <c r="O312" s="22"/>
    </row>
    <row r="313" spans="2:15" s="12" customFormat="1" ht="12.75">
      <c r="B313" s="19"/>
      <c r="C313" s="20"/>
      <c r="D313" s="19"/>
      <c r="O313" s="22"/>
    </row>
    <row r="314" spans="2:15" s="12" customFormat="1" ht="12.75">
      <c r="B314" s="19"/>
      <c r="C314" s="20"/>
      <c r="D314" s="19"/>
      <c r="O314" s="22"/>
    </row>
    <row r="315" spans="2:15" s="12" customFormat="1" ht="12.75">
      <c r="B315" s="19"/>
      <c r="C315" s="20"/>
      <c r="D315" s="19"/>
      <c r="O315" s="22"/>
    </row>
    <row r="316" spans="2:15" s="12" customFormat="1" ht="12.75">
      <c r="B316" s="19"/>
      <c r="C316" s="20"/>
      <c r="D316" s="19"/>
      <c r="O316" s="22"/>
    </row>
    <row r="317" spans="2:15" s="12" customFormat="1" ht="12.75">
      <c r="B317" s="19"/>
      <c r="C317" s="20"/>
      <c r="D317" s="19"/>
      <c r="O317" s="22"/>
    </row>
    <row r="318" spans="2:15" s="12" customFormat="1" ht="12.75">
      <c r="B318" s="19"/>
      <c r="C318" s="20"/>
      <c r="D318" s="19"/>
      <c r="O318" s="22"/>
    </row>
    <row r="319" spans="2:15" s="12" customFormat="1" ht="12.75">
      <c r="B319" s="19"/>
      <c r="C319" s="20"/>
      <c r="D319" s="19"/>
      <c r="O319" s="22"/>
    </row>
    <row r="320" spans="2:15" s="12" customFormat="1" ht="12.75">
      <c r="B320" s="19"/>
      <c r="C320" s="20"/>
      <c r="D320" s="19"/>
      <c r="O320" s="22"/>
    </row>
    <row r="321" spans="2:15" s="12" customFormat="1" ht="12.75">
      <c r="B321" s="19"/>
      <c r="C321" s="20"/>
      <c r="D321" s="19"/>
      <c r="O321" s="22"/>
    </row>
    <row r="322" spans="2:15" s="12" customFormat="1" ht="12.75">
      <c r="B322" s="19"/>
      <c r="C322" s="20"/>
      <c r="D322" s="19"/>
      <c r="O322" s="22"/>
    </row>
    <row r="323" spans="2:15" s="12" customFormat="1" ht="12.75">
      <c r="B323" s="19"/>
      <c r="C323" s="20"/>
      <c r="D323" s="19"/>
      <c r="O323" s="22"/>
    </row>
    <row r="324" spans="2:15" s="12" customFormat="1" ht="12.75">
      <c r="B324" s="19"/>
      <c r="C324" s="20"/>
      <c r="D324" s="19"/>
      <c r="O324" s="22"/>
    </row>
    <row r="325" spans="2:15" s="12" customFormat="1" ht="12.75">
      <c r="B325" s="19"/>
      <c r="C325" s="20"/>
      <c r="D325" s="19"/>
      <c r="O325" s="22"/>
    </row>
    <row r="326" spans="2:15" s="12" customFormat="1" ht="12.75">
      <c r="B326" s="19"/>
      <c r="C326" s="20"/>
      <c r="D326" s="19"/>
      <c r="O326" s="22"/>
    </row>
    <row r="327" spans="2:15" s="12" customFormat="1" ht="12.75">
      <c r="B327" s="19"/>
      <c r="C327" s="20"/>
      <c r="D327" s="19"/>
      <c r="O327" s="22"/>
    </row>
    <row r="328" spans="2:15" s="12" customFormat="1" ht="12.75">
      <c r="B328" s="19"/>
      <c r="C328" s="20"/>
      <c r="D328" s="19"/>
      <c r="O328" s="22"/>
    </row>
    <row r="329" spans="2:15" s="12" customFormat="1" ht="12.75">
      <c r="B329" s="19"/>
      <c r="C329" s="20"/>
      <c r="D329" s="19"/>
      <c r="O329" s="22"/>
    </row>
    <row r="330" spans="2:15" s="12" customFormat="1" ht="12.75">
      <c r="B330" s="19"/>
      <c r="C330" s="20"/>
      <c r="D330" s="19"/>
      <c r="O330" s="22"/>
    </row>
    <row r="331" spans="2:15" s="12" customFormat="1" ht="12.75">
      <c r="B331" s="19"/>
      <c r="C331" s="20"/>
      <c r="D331" s="19"/>
      <c r="O331" s="22"/>
    </row>
    <row r="332" spans="2:15" s="12" customFormat="1" ht="12.75">
      <c r="B332" s="19"/>
      <c r="C332" s="20"/>
      <c r="D332" s="19"/>
      <c r="O332" s="22"/>
    </row>
    <row r="333" spans="2:15" s="12" customFormat="1" ht="12.75">
      <c r="B333" s="19"/>
      <c r="C333" s="20"/>
      <c r="D333" s="19"/>
      <c r="O333" s="22"/>
    </row>
    <row r="334" spans="2:15" s="12" customFormat="1" ht="12.75">
      <c r="B334" s="19"/>
      <c r="C334" s="20"/>
      <c r="D334" s="19"/>
      <c r="O334" s="22"/>
    </row>
    <row r="335" spans="2:15" s="12" customFormat="1" ht="12.75">
      <c r="B335" s="19"/>
      <c r="C335" s="20"/>
      <c r="D335" s="19"/>
      <c r="O335" s="22"/>
    </row>
    <row r="336" spans="2:15" s="12" customFormat="1" ht="12.75">
      <c r="B336" s="19"/>
      <c r="C336" s="20"/>
      <c r="D336" s="19"/>
      <c r="O336" s="22"/>
    </row>
    <row r="337" spans="2:15" s="12" customFormat="1" ht="12.75">
      <c r="B337" s="19"/>
      <c r="C337" s="20"/>
      <c r="D337" s="19"/>
      <c r="O337" s="22"/>
    </row>
    <row r="338" spans="2:15" s="12" customFormat="1" ht="12.75">
      <c r="B338" s="19"/>
      <c r="C338" s="20"/>
      <c r="D338" s="19"/>
      <c r="O338" s="22"/>
    </row>
    <row r="339" spans="2:15" s="12" customFormat="1" ht="12.75">
      <c r="B339" s="19"/>
      <c r="C339" s="20"/>
      <c r="D339" s="19"/>
      <c r="O339" s="22"/>
    </row>
    <row r="340" spans="2:15" s="12" customFormat="1" ht="12.75">
      <c r="B340" s="19"/>
      <c r="C340" s="20"/>
      <c r="D340" s="19"/>
      <c r="O340" s="22"/>
    </row>
    <row r="341" spans="2:15" s="12" customFormat="1" ht="12.75">
      <c r="B341" s="19"/>
      <c r="C341" s="20"/>
      <c r="D341" s="19"/>
      <c r="O341" s="22"/>
    </row>
    <row r="342" spans="2:15" s="12" customFormat="1" ht="12.75">
      <c r="B342" s="19"/>
      <c r="C342" s="20"/>
      <c r="D342" s="19"/>
      <c r="O342" s="22"/>
    </row>
    <row r="343" spans="2:15" s="12" customFormat="1" ht="12.75">
      <c r="B343" s="19"/>
      <c r="C343" s="20"/>
      <c r="D343" s="19"/>
      <c r="O343" s="22"/>
    </row>
    <row r="344" spans="2:15" s="12" customFormat="1" ht="12.75">
      <c r="B344" s="19"/>
      <c r="C344" s="20"/>
      <c r="D344" s="19"/>
      <c r="O344" s="22"/>
    </row>
    <row r="345" spans="2:15" s="12" customFormat="1" ht="12.75">
      <c r="B345" s="19"/>
      <c r="C345" s="20"/>
      <c r="D345" s="19"/>
      <c r="O345" s="22"/>
    </row>
    <row r="346" spans="2:15" s="12" customFormat="1" ht="12.75">
      <c r="B346" s="19"/>
      <c r="C346" s="20"/>
      <c r="D346" s="19"/>
      <c r="O346" s="22"/>
    </row>
    <row r="347" spans="2:15" s="12" customFormat="1" ht="12.75">
      <c r="B347" s="19"/>
      <c r="C347" s="20"/>
      <c r="D347" s="19"/>
      <c r="O347" s="22"/>
    </row>
    <row r="348" spans="2:15" s="12" customFormat="1" ht="12.75">
      <c r="B348" s="19"/>
      <c r="C348" s="20"/>
      <c r="D348" s="19"/>
      <c r="O348" s="22"/>
    </row>
    <row r="349" spans="2:15" s="12" customFormat="1" ht="12.75">
      <c r="B349" s="19"/>
      <c r="C349" s="20"/>
      <c r="D349" s="19"/>
      <c r="O349" s="22"/>
    </row>
    <row r="350" spans="2:15" s="12" customFormat="1" ht="12.75">
      <c r="B350" s="19"/>
      <c r="C350" s="20"/>
      <c r="D350" s="19"/>
      <c r="O350" s="22"/>
    </row>
    <row r="351" spans="2:15" s="12" customFormat="1" ht="12.75">
      <c r="B351" s="19"/>
      <c r="C351" s="20"/>
      <c r="D351" s="19"/>
      <c r="O351" s="22"/>
    </row>
    <row r="352" spans="2:15" s="12" customFormat="1" ht="12.75">
      <c r="B352" s="19"/>
      <c r="C352" s="20"/>
      <c r="D352" s="19"/>
      <c r="O352" s="22"/>
    </row>
    <row r="353" spans="2:15" s="12" customFormat="1" ht="12.75">
      <c r="B353" s="19"/>
      <c r="C353" s="20"/>
      <c r="D353" s="19"/>
      <c r="O353" s="22"/>
    </row>
    <row r="354" spans="2:15" s="12" customFormat="1" ht="12.75">
      <c r="B354" s="19"/>
      <c r="C354" s="20"/>
      <c r="D354" s="19"/>
      <c r="O354" s="22"/>
    </row>
    <row r="355" spans="2:15" s="12" customFormat="1" ht="12.75">
      <c r="B355" s="19"/>
      <c r="C355" s="20"/>
      <c r="D355" s="19"/>
      <c r="O355" s="22"/>
    </row>
    <row r="356" spans="2:15" s="12" customFormat="1" ht="12.75">
      <c r="B356" s="19"/>
      <c r="C356" s="20"/>
      <c r="D356" s="19"/>
      <c r="O356" s="22"/>
    </row>
    <row r="357" spans="2:15" s="12" customFormat="1" ht="12.75">
      <c r="B357" s="19"/>
      <c r="C357" s="20"/>
      <c r="D357" s="19"/>
      <c r="O357" s="22"/>
    </row>
    <row r="358" spans="2:15" s="12" customFormat="1" ht="12.75">
      <c r="B358" s="19"/>
      <c r="C358" s="20"/>
      <c r="D358" s="19"/>
      <c r="O358" s="22"/>
    </row>
    <row r="359" spans="2:15" s="12" customFormat="1" ht="12.75">
      <c r="B359" s="19"/>
      <c r="C359" s="20"/>
      <c r="D359" s="19"/>
      <c r="O359" s="22"/>
    </row>
    <row r="360" spans="2:15" s="12" customFormat="1" ht="12.75">
      <c r="B360" s="19"/>
      <c r="C360" s="20"/>
      <c r="D360" s="19"/>
      <c r="O360" s="22"/>
    </row>
    <row r="361" spans="2:15" s="12" customFormat="1" ht="12.75">
      <c r="B361" s="19"/>
      <c r="C361" s="20"/>
      <c r="D361" s="19"/>
      <c r="O361" s="22"/>
    </row>
    <row r="362" spans="2:15" s="12" customFormat="1" ht="12.75">
      <c r="B362" s="19"/>
      <c r="C362" s="20"/>
      <c r="D362" s="19"/>
      <c r="O362" s="22"/>
    </row>
    <row r="363" spans="2:15" s="12" customFormat="1" ht="12.75">
      <c r="B363" s="19"/>
      <c r="C363" s="20"/>
      <c r="D363" s="19"/>
      <c r="O363" s="22"/>
    </row>
    <row r="364" spans="2:15" s="12" customFormat="1" ht="12.75">
      <c r="B364" s="19"/>
      <c r="C364" s="20"/>
      <c r="D364" s="19"/>
      <c r="O364" s="22"/>
    </row>
    <row r="365" spans="2:15" s="12" customFormat="1" ht="12.75">
      <c r="B365" s="19"/>
      <c r="C365" s="20"/>
      <c r="D365" s="19"/>
      <c r="O365" s="22"/>
    </row>
    <row r="366" spans="2:15" s="12" customFormat="1" ht="12.75">
      <c r="B366" s="19"/>
      <c r="C366" s="20"/>
      <c r="D366" s="19"/>
      <c r="O366" s="22"/>
    </row>
    <row r="367" spans="2:15" s="12" customFormat="1" ht="12.75">
      <c r="B367" s="19"/>
      <c r="C367" s="20"/>
      <c r="D367" s="19"/>
      <c r="O367" s="22"/>
    </row>
    <row r="368" spans="2:15" s="12" customFormat="1" ht="12.75">
      <c r="B368" s="19"/>
      <c r="C368" s="20"/>
      <c r="D368" s="19"/>
      <c r="O368" s="22"/>
    </row>
    <row r="369" spans="2:15" s="12" customFormat="1" ht="12.75">
      <c r="B369" s="19"/>
      <c r="C369" s="20"/>
      <c r="D369" s="19"/>
      <c r="O369" s="22"/>
    </row>
    <row r="370" spans="2:15" s="12" customFormat="1" ht="12.75">
      <c r="B370" s="19"/>
      <c r="C370" s="20"/>
      <c r="D370" s="19"/>
      <c r="O370" s="22"/>
    </row>
    <row r="371" spans="2:15" s="12" customFormat="1" ht="12.75">
      <c r="B371" s="19"/>
      <c r="C371" s="20"/>
      <c r="D371" s="19"/>
      <c r="O371" s="22"/>
    </row>
    <row r="372" spans="2:15" s="12" customFormat="1" ht="12.75">
      <c r="B372" s="19"/>
      <c r="C372" s="20"/>
      <c r="D372" s="19"/>
      <c r="O372" s="22"/>
    </row>
    <row r="373" spans="2:15" s="12" customFormat="1" ht="12.75">
      <c r="B373" s="19"/>
      <c r="C373" s="20"/>
      <c r="D373" s="19"/>
      <c r="O373" s="22"/>
    </row>
    <row r="374" spans="2:15" s="12" customFormat="1" ht="12.75">
      <c r="B374" s="19"/>
      <c r="C374" s="20"/>
      <c r="D374" s="19"/>
      <c r="O374" s="22"/>
    </row>
    <row r="375" spans="2:15" s="12" customFormat="1" ht="12.75">
      <c r="B375" s="19"/>
      <c r="C375" s="20"/>
      <c r="D375" s="19"/>
      <c r="O375" s="22"/>
    </row>
    <row r="376" spans="2:15" s="12" customFormat="1" ht="12.75">
      <c r="B376" s="19"/>
      <c r="C376" s="20"/>
      <c r="D376" s="19"/>
      <c r="O376" s="22"/>
    </row>
    <row r="377" spans="2:15" s="12" customFormat="1" ht="12.75">
      <c r="B377" s="19"/>
      <c r="C377" s="20"/>
      <c r="D377" s="19"/>
      <c r="O377" s="22"/>
    </row>
    <row r="378" spans="2:15" s="12" customFormat="1" ht="12.75">
      <c r="B378" s="19"/>
      <c r="C378" s="20"/>
      <c r="D378" s="19"/>
      <c r="O378" s="22"/>
    </row>
    <row r="379" spans="2:15" s="12" customFormat="1" ht="12.75">
      <c r="B379" s="19"/>
      <c r="C379" s="20"/>
      <c r="D379" s="19"/>
      <c r="O379" s="22"/>
    </row>
    <row r="380" spans="2:15" s="12" customFormat="1" ht="12.75">
      <c r="B380" s="19"/>
      <c r="C380" s="20"/>
      <c r="D380" s="19"/>
      <c r="O380" s="22"/>
    </row>
    <row r="381" spans="2:15" s="12" customFormat="1" ht="12.75">
      <c r="B381" s="19"/>
      <c r="C381" s="20"/>
      <c r="D381" s="19"/>
      <c r="O381" s="22"/>
    </row>
    <row r="382" spans="2:15" s="12" customFormat="1" ht="12.75">
      <c r="B382" s="19"/>
      <c r="C382" s="20"/>
      <c r="D382" s="19"/>
      <c r="O382" s="22"/>
    </row>
    <row r="383" spans="2:15" s="12" customFormat="1" ht="12.75">
      <c r="B383" s="19"/>
      <c r="C383" s="20"/>
      <c r="D383" s="19"/>
      <c r="O383" s="22"/>
    </row>
    <row r="384" spans="2:15" s="12" customFormat="1" ht="12.75">
      <c r="B384" s="19"/>
      <c r="C384" s="20"/>
      <c r="D384" s="19"/>
      <c r="O384" s="22"/>
    </row>
    <row r="385" spans="2:15" s="12" customFormat="1" ht="12.75">
      <c r="B385" s="19"/>
      <c r="C385" s="20"/>
      <c r="D385" s="19"/>
      <c r="O385" s="22"/>
    </row>
    <row r="386" spans="2:15" s="12" customFormat="1" ht="12.75">
      <c r="B386" s="19"/>
      <c r="C386" s="20"/>
      <c r="D386" s="19"/>
      <c r="O386" s="22"/>
    </row>
    <row r="387" spans="2:15" s="12" customFormat="1" ht="12.75">
      <c r="B387" s="19"/>
      <c r="C387" s="20"/>
      <c r="D387" s="19"/>
      <c r="O387" s="22"/>
    </row>
    <row r="388" spans="2:15" s="12" customFormat="1" ht="12.75">
      <c r="B388" s="19"/>
      <c r="C388" s="20"/>
      <c r="D388" s="19"/>
      <c r="O388" s="22"/>
    </row>
    <row r="389" spans="2:15" s="12" customFormat="1" ht="12.75">
      <c r="B389" s="19"/>
      <c r="C389" s="20"/>
      <c r="D389" s="19"/>
      <c r="O389" s="22"/>
    </row>
    <row r="390" spans="2:15" s="12" customFormat="1" ht="12.75">
      <c r="B390" s="19"/>
      <c r="C390" s="20"/>
      <c r="D390" s="19"/>
      <c r="O390" s="22"/>
    </row>
    <row r="391" spans="2:15" s="12" customFormat="1" ht="12.75">
      <c r="B391" s="19"/>
      <c r="C391" s="20"/>
      <c r="D391" s="19"/>
      <c r="O391" s="22"/>
    </row>
    <row r="392" spans="2:15" s="12" customFormat="1" ht="12.75">
      <c r="B392" s="19"/>
      <c r="C392" s="20"/>
      <c r="D392" s="19"/>
      <c r="O392" s="22"/>
    </row>
    <row r="393" spans="2:15" s="12" customFormat="1" ht="12.75">
      <c r="B393" s="19"/>
      <c r="C393" s="20"/>
      <c r="D393" s="19"/>
      <c r="O393" s="22"/>
    </row>
    <row r="394" spans="2:15" s="12" customFormat="1" ht="12.75">
      <c r="B394" s="19"/>
      <c r="C394" s="20"/>
      <c r="D394" s="19"/>
      <c r="O394" s="22"/>
    </row>
    <row r="395" spans="2:15" s="12" customFormat="1" ht="12.75">
      <c r="B395" s="19"/>
      <c r="C395" s="20"/>
      <c r="D395" s="19"/>
      <c r="O395" s="22"/>
    </row>
    <row r="396" spans="2:15" s="12" customFormat="1" ht="12.75">
      <c r="B396" s="19"/>
      <c r="C396" s="20"/>
      <c r="D396" s="19"/>
      <c r="O396" s="22"/>
    </row>
    <row r="397" spans="2:15" s="12" customFormat="1" ht="12.75">
      <c r="B397" s="19"/>
      <c r="C397" s="20"/>
      <c r="D397" s="19"/>
      <c r="O397" s="22"/>
    </row>
    <row r="398" spans="2:15" s="12" customFormat="1" ht="12.75">
      <c r="B398" s="19"/>
      <c r="C398" s="20"/>
      <c r="D398" s="19"/>
      <c r="O398" s="22"/>
    </row>
    <row r="399" spans="2:15" s="12" customFormat="1" ht="12.75">
      <c r="B399" s="19"/>
      <c r="C399" s="20"/>
      <c r="D399" s="19"/>
      <c r="O399" s="22"/>
    </row>
    <row r="400" spans="2:15" s="12" customFormat="1" ht="12.75">
      <c r="B400" s="19"/>
      <c r="C400" s="20"/>
      <c r="D400" s="19"/>
      <c r="O400" s="22"/>
    </row>
    <row r="401" spans="2:15" s="12" customFormat="1" ht="12.75">
      <c r="B401" s="19"/>
      <c r="C401" s="20"/>
      <c r="D401" s="19"/>
      <c r="O401" s="22"/>
    </row>
    <row r="402" spans="2:15" s="12" customFormat="1" ht="12.75">
      <c r="B402" s="19"/>
      <c r="C402" s="20"/>
      <c r="D402" s="19"/>
      <c r="O402" s="22"/>
    </row>
    <row r="403" spans="2:15" s="12" customFormat="1" ht="12.75">
      <c r="B403" s="19"/>
      <c r="C403" s="20"/>
      <c r="D403" s="19"/>
      <c r="O403" s="22"/>
    </row>
    <row r="404" spans="2:15" s="12" customFormat="1" ht="12.75">
      <c r="B404" s="19"/>
      <c r="C404" s="20"/>
      <c r="D404" s="19"/>
      <c r="O404" s="22"/>
    </row>
    <row r="405" spans="2:15" s="12" customFormat="1" ht="12.75">
      <c r="B405" s="19"/>
      <c r="C405" s="20"/>
      <c r="D405" s="19"/>
      <c r="O405" s="22"/>
    </row>
    <row r="406" spans="2:15" s="12" customFormat="1" ht="12.75">
      <c r="B406" s="19"/>
      <c r="C406" s="20"/>
      <c r="D406" s="19"/>
      <c r="O406" s="22"/>
    </row>
    <row r="407" spans="2:15" s="12" customFormat="1" ht="12.75">
      <c r="B407" s="19"/>
      <c r="C407" s="20"/>
      <c r="D407" s="19"/>
      <c r="O407" s="22"/>
    </row>
    <row r="408" spans="2:15" s="12" customFormat="1" ht="12.75">
      <c r="B408" s="19"/>
      <c r="C408" s="20"/>
      <c r="D408" s="19"/>
      <c r="O408" s="22"/>
    </row>
    <row r="409" spans="2:15" s="12" customFormat="1" ht="12.75">
      <c r="B409" s="19"/>
      <c r="C409" s="20"/>
      <c r="D409" s="19"/>
      <c r="O409" s="22"/>
    </row>
    <row r="410" spans="2:15" s="12" customFormat="1" ht="12.75">
      <c r="B410" s="19"/>
      <c r="C410" s="20"/>
      <c r="D410" s="19"/>
      <c r="O410" s="22"/>
    </row>
    <row r="411" spans="2:15" s="12" customFormat="1" ht="12.75">
      <c r="B411" s="19"/>
      <c r="C411" s="20"/>
      <c r="D411" s="19"/>
      <c r="O411" s="22"/>
    </row>
    <row r="412" spans="2:15" s="12" customFormat="1" ht="12.75">
      <c r="B412" s="19"/>
      <c r="C412" s="20"/>
      <c r="D412" s="19"/>
      <c r="O412" s="22"/>
    </row>
    <row r="413" spans="2:15" s="12" customFormat="1" ht="12.75">
      <c r="B413" s="19"/>
      <c r="C413" s="20"/>
      <c r="D413" s="19"/>
      <c r="O413" s="22"/>
    </row>
    <row r="414" spans="2:15" s="12" customFormat="1" ht="12.75">
      <c r="B414" s="19"/>
      <c r="C414" s="20"/>
      <c r="D414" s="19"/>
      <c r="O414" s="22"/>
    </row>
    <row r="415" spans="2:15" s="12" customFormat="1" ht="12.75">
      <c r="B415" s="19"/>
      <c r="C415" s="20"/>
      <c r="D415" s="19"/>
      <c r="O415" s="22"/>
    </row>
    <row r="416" spans="2:15" s="12" customFormat="1" ht="12.75">
      <c r="B416" s="19"/>
      <c r="C416" s="20"/>
      <c r="D416" s="19"/>
      <c r="O416" s="22"/>
    </row>
    <row r="417" spans="2:15" s="12" customFormat="1" ht="12.75">
      <c r="B417" s="19"/>
      <c r="C417" s="20"/>
      <c r="D417" s="19"/>
      <c r="O417" s="22"/>
    </row>
    <row r="418" spans="2:15" s="12" customFormat="1" ht="12.75">
      <c r="B418" s="19"/>
      <c r="C418" s="20"/>
      <c r="D418" s="19"/>
      <c r="O418" s="22"/>
    </row>
    <row r="419" spans="2:15" s="12" customFormat="1" ht="12.75">
      <c r="B419" s="19"/>
      <c r="C419" s="20"/>
      <c r="D419" s="19"/>
      <c r="O419" s="22"/>
    </row>
    <row r="420" spans="2:15" s="12" customFormat="1" ht="12.75">
      <c r="B420" s="19"/>
      <c r="C420" s="20"/>
      <c r="D420" s="19"/>
      <c r="O420" s="22"/>
    </row>
    <row r="421" spans="2:15" s="12" customFormat="1" ht="12.75">
      <c r="B421" s="19"/>
      <c r="C421" s="20"/>
      <c r="D421" s="19"/>
      <c r="O421" s="22"/>
    </row>
    <row r="422" spans="2:15" s="12" customFormat="1" ht="12.75">
      <c r="B422" s="19"/>
      <c r="C422" s="20"/>
      <c r="D422" s="19"/>
      <c r="O422" s="22"/>
    </row>
    <row r="423" spans="2:15" s="12" customFormat="1" ht="12.75">
      <c r="B423" s="19"/>
      <c r="C423" s="20"/>
      <c r="D423" s="19"/>
      <c r="O423" s="22"/>
    </row>
    <row r="424" spans="2:15" s="12" customFormat="1" ht="12.75">
      <c r="B424" s="19"/>
      <c r="C424" s="20"/>
      <c r="D424" s="19"/>
      <c r="O424" s="22"/>
    </row>
    <row r="425" spans="2:15" s="12" customFormat="1" ht="12.75">
      <c r="B425" s="19"/>
      <c r="C425" s="20"/>
      <c r="D425" s="19"/>
      <c r="O425" s="22"/>
    </row>
    <row r="426" spans="2:15" s="12" customFormat="1" ht="12.75">
      <c r="B426" s="19"/>
      <c r="C426" s="20"/>
      <c r="D426" s="19"/>
      <c r="O426" s="22"/>
    </row>
    <row r="427" spans="2:15" s="12" customFormat="1" ht="12.75">
      <c r="B427" s="19"/>
      <c r="C427" s="20"/>
      <c r="D427" s="19"/>
      <c r="O427" s="22"/>
    </row>
    <row r="428" spans="2:15" s="12" customFormat="1" ht="12.75">
      <c r="B428" s="19"/>
      <c r="C428" s="20"/>
      <c r="D428" s="19"/>
      <c r="O428" s="22"/>
    </row>
    <row r="429" spans="2:15" s="12" customFormat="1" ht="12.75">
      <c r="B429" s="19"/>
      <c r="C429" s="20"/>
      <c r="D429" s="19"/>
      <c r="O429" s="22"/>
    </row>
    <row r="430" spans="2:15" s="12" customFormat="1" ht="12.75">
      <c r="B430" s="19"/>
      <c r="C430" s="20"/>
      <c r="D430" s="19"/>
      <c r="O430" s="22"/>
    </row>
    <row r="431" spans="2:15" s="12" customFormat="1" ht="12.75">
      <c r="B431" s="19"/>
      <c r="C431" s="20"/>
      <c r="D431" s="19"/>
      <c r="O431" s="22"/>
    </row>
    <row r="432" spans="2:15" s="12" customFormat="1" ht="12.75">
      <c r="B432" s="19"/>
      <c r="C432" s="20"/>
      <c r="D432" s="19"/>
      <c r="O432" s="22"/>
    </row>
    <row r="433" spans="2:15" s="12" customFormat="1" ht="12.75">
      <c r="B433" s="19"/>
      <c r="C433" s="20"/>
      <c r="D433" s="19"/>
      <c r="O433" s="22"/>
    </row>
    <row r="434" spans="2:15" s="12" customFormat="1" ht="12.75">
      <c r="B434" s="19"/>
      <c r="C434" s="20"/>
      <c r="D434" s="19"/>
      <c r="O434" s="22"/>
    </row>
    <row r="435" spans="2:15" s="12" customFormat="1" ht="12.75">
      <c r="B435" s="19"/>
      <c r="C435" s="20"/>
      <c r="D435" s="19"/>
      <c r="O435" s="22"/>
    </row>
    <row r="436" spans="2:15" s="12" customFormat="1" ht="12.75">
      <c r="B436" s="19"/>
      <c r="C436" s="20"/>
      <c r="D436" s="19"/>
      <c r="O436" s="22"/>
    </row>
    <row r="437" spans="2:15" s="12" customFormat="1" ht="12.75">
      <c r="B437" s="19"/>
      <c r="C437" s="20"/>
      <c r="D437" s="19"/>
      <c r="O437" s="22"/>
    </row>
    <row r="438" spans="2:15" s="12" customFormat="1" ht="12.75">
      <c r="B438" s="19"/>
      <c r="C438" s="20"/>
      <c r="D438" s="19"/>
      <c r="O438" s="22"/>
    </row>
    <row r="439" spans="2:15" s="12" customFormat="1" ht="12.75">
      <c r="B439" s="19"/>
      <c r="C439" s="20"/>
      <c r="D439" s="19"/>
      <c r="O439" s="22"/>
    </row>
    <row r="440" spans="2:15" s="12" customFormat="1" ht="12.75">
      <c r="B440" s="19"/>
      <c r="C440" s="20"/>
      <c r="D440" s="19"/>
      <c r="O440" s="22"/>
    </row>
    <row r="441" spans="2:15" s="12" customFormat="1" ht="12.75">
      <c r="B441" s="19"/>
      <c r="C441" s="20"/>
      <c r="D441" s="19"/>
      <c r="O441" s="22"/>
    </row>
    <row r="442" spans="2:15" s="12" customFormat="1" ht="12.75">
      <c r="B442" s="19"/>
      <c r="C442" s="20"/>
      <c r="D442" s="19"/>
      <c r="O442" s="22"/>
    </row>
    <row r="443" spans="2:15" s="12" customFormat="1" ht="12.75">
      <c r="B443" s="19"/>
      <c r="C443" s="20"/>
      <c r="D443" s="19"/>
      <c r="O443" s="22"/>
    </row>
    <row r="444" spans="2:15" s="12" customFormat="1" ht="12.75">
      <c r="B444" s="19"/>
      <c r="C444" s="20"/>
      <c r="D444" s="19"/>
      <c r="O444" s="22"/>
    </row>
    <row r="445" spans="2:15" s="12" customFormat="1" ht="12.75">
      <c r="B445" s="19"/>
      <c r="C445" s="20"/>
      <c r="D445" s="19"/>
      <c r="O445" s="22"/>
    </row>
    <row r="446" spans="2:15" s="12" customFormat="1" ht="12.75">
      <c r="B446" s="19"/>
      <c r="C446" s="20"/>
      <c r="D446" s="19"/>
      <c r="O446" s="22"/>
    </row>
    <row r="447" spans="2:15" s="12" customFormat="1" ht="12.75">
      <c r="B447" s="19"/>
      <c r="C447" s="20"/>
      <c r="D447" s="19"/>
      <c r="O447" s="22"/>
    </row>
    <row r="448" spans="2:15" s="12" customFormat="1" ht="12.75">
      <c r="B448" s="19"/>
      <c r="C448" s="20"/>
      <c r="D448" s="19"/>
      <c r="O448" s="22"/>
    </row>
    <row r="449" spans="2:15" s="12" customFormat="1" ht="12.75">
      <c r="B449" s="19"/>
      <c r="C449" s="20"/>
      <c r="D449" s="19"/>
      <c r="O449" s="22"/>
    </row>
    <row r="450" spans="2:15" s="12" customFormat="1" ht="12.75">
      <c r="B450" s="19"/>
      <c r="C450" s="20"/>
      <c r="D450" s="19"/>
      <c r="O450" s="22"/>
    </row>
    <row r="451" spans="2:15" s="12" customFormat="1" ht="12.75">
      <c r="B451" s="19"/>
      <c r="C451" s="20"/>
      <c r="D451" s="19"/>
      <c r="O451" s="22"/>
    </row>
    <row r="452" spans="2:15" s="12" customFormat="1" ht="12.75">
      <c r="B452" s="19"/>
      <c r="C452" s="20"/>
      <c r="D452" s="19"/>
      <c r="O452" s="22"/>
    </row>
    <row r="453" spans="2:15" s="12" customFormat="1" ht="12.75">
      <c r="B453" s="19"/>
      <c r="C453" s="20"/>
      <c r="D453" s="19"/>
      <c r="O453" s="22"/>
    </row>
    <row r="454" spans="2:15" s="12" customFormat="1" ht="12.75">
      <c r="B454" s="19"/>
      <c r="C454" s="20"/>
      <c r="D454" s="19"/>
      <c r="O454" s="22"/>
    </row>
    <row r="455" spans="2:15" s="12" customFormat="1" ht="12.75">
      <c r="B455" s="19"/>
      <c r="C455" s="20"/>
      <c r="D455" s="19"/>
      <c r="O455" s="22"/>
    </row>
    <row r="456" spans="2:15" s="12" customFormat="1" ht="12.75">
      <c r="B456" s="19"/>
      <c r="C456" s="20"/>
      <c r="D456" s="19"/>
      <c r="O456" s="22"/>
    </row>
    <row r="457" spans="2:15" s="12" customFormat="1" ht="12.75">
      <c r="B457" s="19"/>
      <c r="C457" s="20"/>
      <c r="D457" s="19"/>
      <c r="O457" s="22"/>
    </row>
    <row r="458" spans="2:15" s="12" customFormat="1" ht="12.75">
      <c r="B458" s="19"/>
      <c r="C458" s="20"/>
      <c r="D458" s="19"/>
      <c r="O458" s="22"/>
    </row>
    <row r="459" spans="2:15" s="12" customFormat="1" ht="12.75">
      <c r="B459" s="19"/>
      <c r="C459" s="20"/>
      <c r="D459" s="19"/>
      <c r="O459" s="22"/>
    </row>
    <row r="460" spans="2:15" s="12" customFormat="1" ht="12.75">
      <c r="B460" s="19"/>
      <c r="C460" s="20"/>
      <c r="D460" s="19"/>
      <c r="O460" s="22"/>
    </row>
    <row r="461" spans="2:15" s="12" customFormat="1" ht="12.75">
      <c r="B461" s="19"/>
      <c r="C461" s="20"/>
      <c r="D461" s="19"/>
      <c r="O461" s="22"/>
    </row>
    <row r="462" spans="2:15" s="12" customFormat="1" ht="12.75">
      <c r="B462" s="19"/>
      <c r="C462" s="20"/>
      <c r="D462" s="19"/>
      <c r="O462" s="22"/>
    </row>
    <row r="463" spans="2:15" s="12" customFormat="1" ht="12.75">
      <c r="B463" s="19"/>
      <c r="C463" s="20"/>
      <c r="D463" s="19"/>
      <c r="O463" s="22"/>
    </row>
    <row r="464" spans="2:15" s="12" customFormat="1" ht="12.75">
      <c r="B464" s="19"/>
      <c r="C464" s="20"/>
      <c r="D464" s="19"/>
      <c r="O464" s="22"/>
    </row>
    <row r="465" spans="2:15" s="12" customFormat="1" ht="12.75">
      <c r="B465" s="19"/>
      <c r="C465" s="20"/>
      <c r="D465" s="19"/>
      <c r="O465" s="22"/>
    </row>
    <row r="466" spans="2:15" s="12" customFormat="1" ht="12.75">
      <c r="B466" s="19"/>
      <c r="C466" s="20"/>
      <c r="D466" s="19"/>
      <c r="O466" s="22"/>
    </row>
    <row r="467" spans="2:15" s="12" customFormat="1" ht="12.75">
      <c r="B467" s="19"/>
      <c r="C467" s="20"/>
      <c r="D467" s="19"/>
      <c r="O467" s="22"/>
    </row>
    <row r="468" spans="2:15" s="12" customFormat="1" ht="12.75">
      <c r="B468" s="19"/>
      <c r="C468" s="20"/>
      <c r="D468" s="19"/>
      <c r="O468" s="22"/>
    </row>
    <row r="469" spans="2:15" s="12" customFormat="1" ht="12.75">
      <c r="B469" s="19"/>
      <c r="C469" s="20"/>
      <c r="D469" s="19"/>
      <c r="O469" s="22"/>
    </row>
    <row r="470" spans="2:15" s="12" customFormat="1" ht="12.75">
      <c r="B470" s="19"/>
      <c r="C470" s="20"/>
      <c r="D470" s="19"/>
      <c r="O470" s="22"/>
    </row>
    <row r="471" spans="2:15" s="12" customFormat="1" ht="12.75">
      <c r="B471" s="19"/>
      <c r="C471" s="20"/>
      <c r="D471" s="19"/>
      <c r="O471" s="22"/>
    </row>
    <row r="472" spans="2:15" s="12" customFormat="1" ht="12.75">
      <c r="B472" s="19"/>
      <c r="C472" s="20"/>
      <c r="D472" s="19"/>
      <c r="O472" s="22"/>
    </row>
    <row r="473" spans="2:15" s="12" customFormat="1" ht="12.75">
      <c r="B473" s="19"/>
      <c r="C473" s="20"/>
      <c r="D473" s="19"/>
      <c r="O473" s="22"/>
    </row>
    <row r="474" spans="2:15" s="12" customFormat="1" ht="12.75">
      <c r="B474" s="19"/>
      <c r="C474" s="20"/>
      <c r="D474" s="19"/>
      <c r="O474" s="22"/>
    </row>
    <row r="475" spans="2:15" s="12" customFormat="1" ht="12.75">
      <c r="B475" s="19"/>
      <c r="C475" s="20"/>
      <c r="D475" s="19"/>
      <c r="O475" s="22"/>
    </row>
    <row r="476" spans="2:15" s="12" customFormat="1" ht="12.75">
      <c r="B476" s="19"/>
      <c r="C476" s="20"/>
      <c r="D476" s="19"/>
      <c r="O476" s="22"/>
    </row>
    <row r="477" spans="2:15" s="12" customFormat="1" ht="12.75">
      <c r="B477" s="19"/>
      <c r="C477" s="20"/>
      <c r="D477" s="19"/>
      <c r="O477" s="22"/>
    </row>
    <row r="478" spans="2:15" s="12" customFormat="1" ht="12.75">
      <c r="B478" s="19"/>
      <c r="C478" s="20"/>
      <c r="D478" s="19"/>
      <c r="O478" s="22"/>
    </row>
    <row r="479" spans="2:15" s="12" customFormat="1" ht="12.75">
      <c r="B479" s="19"/>
      <c r="C479" s="20"/>
      <c r="D479" s="19"/>
      <c r="O479" s="22"/>
    </row>
    <row r="480" spans="2:15" s="12" customFormat="1" ht="12.75">
      <c r="B480" s="19"/>
      <c r="C480" s="20"/>
      <c r="D480" s="19"/>
      <c r="O480" s="22"/>
    </row>
    <row r="481" spans="2:15" s="12" customFormat="1" ht="12.75">
      <c r="B481" s="19"/>
      <c r="C481" s="20"/>
      <c r="D481" s="19"/>
      <c r="O481" s="22"/>
    </row>
    <row r="482" spans="2:15" s="12" customFormat="1" ht="12.75">
      <c r="B482" s="19"/>
      <c r="C482" s="20"/>
      <c r="D482" s="19"/>
      <c r="O482" s="22"/>
    </row>
    <row r="483" spans="2:15" s="12" customFormat="1" ht="12.75">
      <c r="B483" s="19"/>
      <c r="C483" s="20"/>
      <c r="D483" s="19"/>
      <c r="O483" s="22"/>
    </row>
    <row r="484" spans="2:15" s="12" customFormat="1" ht="12.75">
      <c r="B484" s="19"/>
      <c r="C484" s="20"/>
      <c r="D484" s="19"/>
      <c r="O484" s="22"/>
    </row>
    <row r="485" spans="2:15" s="12" customFormat="1" ht="12.75">
      <c r="B485" s="19"/>
      <c r="C485" s="20"/>
      <c r="D485" s="19"/>
      <c r="O485" s="22"/>
    </row>
    <row r="486" spans="2:15" s="12" customFormat="1" ht="12.75">
      <c r="B486" s="19"/>
      <c r="C486" s="20"/>
      <c r="D486" s="19"/>
      <c r="O486" s="22"/>
    </row>
    <row r="487" spans="2:15" s="12" customFormat="1" ht="12.75">
      <c r="B487" s="19"/>
      <c r="C487" s="20"/>
      <c r="D487" s="19"/>
      <c r="O487" s="22"/>
    </row>
    <row r="488" spans="2:15" s="12" customFormat="1" ht="12.75">
      <c r="B488" s="19"/>
      <c r="C488" s="20"/>
      <c r="D488" s="19"/>
      <c r="O488" s="22"/>
    </row>
    <row r="489" spans="2:15" s="12" customFormat="1" ht="12.75">
      <c r="B489" s="19"/>
      <c r="C489" s="20"/>
      <c r="D489" s="19"/>
      <c r="O489" s="22"/>
    </row>
    <row r="490" spans="2:15" s="12" customFormat="1" ht="12.75">
      <c r="B490" s="19"/>
      <c r="C490" s="20"/>
      <c r="D490" s="19"/>
      <c r="O490" s="22"/>
    </row>
    <row r="491" spans="2:15" s="12" customFormat="1" ht="12.75">
      <c r="B491" s="19"/>
      <c r="C491" s="20"/>
      <c r="D491" s="19"/>
      <c r="O491" s="22"/>
    </row>
    <row r="492" spans="2:15" s="12" customFormat="1" ht="12.75">
      <c r="B492" s="19"/>
      <c r="C492" s="20"/>
      <c r="D492" s="19"/>
      <c r="O492" s="22"/>
    </row>
    <row r="493" spans="2:15" s="12" customFormat="1" ht="12.75">
      <c r="B493" s="19"/>
      <c r="C493" s="20"/>
      <c r="D493" s="19"/>
      <c r="O493" s="22"/>
    </row>
    <row r="494" spans="2:15" s="12" customFormat="1" ht="12.75">
      <c r="B494" s="19"/>
      <c r="C494" s="20"/>
      <c r="D494" s="19"/>
      <c r="O494" s="22"/>
    </row>
    <row r="495" spans="2:15" s="12" customFormat="1" ht="12.75">
      <c r="B495" s="19"/>
      <c r="C495" s="20"/>
      <c r="D495" s="19"/>
      <c r="O495" s="22"/>
    </row>
    <row r="496" spans="2:15" s="12" customFormat="1" ht="12.75">
      <c r="B496" s="19"/>
      <c r="C496" s="20"/>
      <c r="D496" s="19"/>
      <c r="O496" s="22"/>
    </row>
    <row r="497" spans="2:15" s="12" customFormat="1" ht="12.75">
      <c r="B497" s="19"/>
      <c r="C497" s="20"/>
      <c r="D497" s="19"/>
      <c r="O497" s="22"/>
    </row>
    <row r="498" spans="2:15" s="12" customFormat="1" ht="12.75">
      <c r="B498" s="19"/>
      <c r="C498" s="20"/>
      <c r="D498" s="19"/>
      <c r="O498" s="22"/>
    </row>
    <row r="499" spans="2:15" s="12" customFormat="1" ht="12.75">
      <c r="B499" s="19"/>
      <c r="C499" s="20"/>
      <c r="D499" s="19"/>
      <c r="O499" s="22"/>
    </row>
    <row r="500" spans="2:15" s="12" customFormat="1" ht="12.75">
      <c r="B500" s="19"/>
      <c r="C500" s="20"/>
      <c r="D500" s="19"/>
      <c r="O500" s="22"/>
    </row>
    <row r="501" spans="2:15" s="12" customFormat="1" ht="12.75">
      <c r="B501" s="19"/>
      <c r="C501" s="20"/>
      <c r="D501" s="19"/>
      <c r="O501" s="22"/>
    </row>
    <row r="502" spans="2:15" s="12" customFormat="1" ht="12.75">
      <c r="B502" s="19"/>
      <c r="C502" s="20"/>
      <c r="D502" s="19"/>
      <c r="O502" s="22"/>
    </row>
    <row r="503" spans="2:15" s="12" customFormat="1" ht="12.75">
      <c r="B503" s="19"/>
      <c r="C503" s="20"/>
      <c r="D503" s="19"/>
      <c r="O503" s="22"/>
    </row>
    <row r="504" spans="2:15" s="12" customFormat="1" ht="12.75">
      <c r="B504" s="19"/>
      <c r="C504" s="20"/>
      <c r="D504" s="19"/>
      <c r="O504" s="22"/>
    </row>
    <row r="505" spans="2:15" s="12" customFormat="1" ht="12.75">
      <c r="B505" s="19"/>
      <c r="C505" s="20"/>
      <c r="D505" s="19"/>
      <c r="O505" s="22"/>
    </row>
    <row r="506" spans="2:15" s="12" customFormat="1" ht="12.75">
      <c r="B506" s="19"/>
      <c r="C506" s="20"/>
      <c r="D506" s="19"/>
      <c r="O506" s="22"/>
    </row>
    <row r="507" spans="2:15" s="12" customFormat="1" ht="12.75">
      <c r="B507" s="19"/>
      <c r="C507" s="20"/>
      <c r="D507" s="19"/>
      <c r="O507" s="22"/>
    </row>
    <row r="508" spans="2:15" s="12" customFormat="1" ht="12.75">
      <c r="B508" s="19"/>
      <c r="C508" s="20"/>
      <c r="D508" s="19"/>
      <c r="O508" s="22"/>
    </row>
    <row r="509" spans="2:15" s="12" customFormat="1" ht="12.75">
      <c r="B509" s="19"/>
      <c r="C509" s="20"/>
      <c r="D509" s="19"/>
      <c r="O509" s="22"/>
    </row>
    <row r="510" spans="2:15" s="12" customFormat="1" ht="12.75">
      <c r="B510" s="19"/>
      <c r="C510" s="20"/>
      <c r="D510" s="19"/>
      <c r="O510" s="22"/>
    </row>
    <row r="511" spans="2:15" s="12" customFormat="1" ht="12.75">
      <c r="B511" s="19"/>
      <c r="C511" s="20"/>
      <c r="D511" s="19"/>
      <c r="O511" s="22"/>
    </row>
    <row r="512" spans="2:15" s="12" customFormat="1" ht="12.75">
      <c r="B512" s="19"/>
      <c r="C512" s="20"/>
      <c r="D512" s="19"/>
      <c r="O512" s="22"/>
    </row>
    <row r="513" spans="2:15" s="12" customFormat="1" ht="12.75">
      <c r="B513" s="19"/>
      <c r="C513" s="20"/>
      <c r="D513" s="19"/>
      <c r="O513" s="22"/>
    </row>
    <row r="514" spans="2:15" s="12" customFormat="1" ht="12.75">
      <c r="B514" s="19"/>
      <c r="C514" s="20"/>
      <c r="D514" s="19"/>
      <c r="O514" s="22"/>
    </row>
    <row r="515" spans="2:15" s="12" customFormat="1" ht="12.75">
      <c r="B515" s="19"/>
      <c r="C515" s="20"/>
      <c r="D515" s="19"/>
      <c r="O515" s="22"/>
    </row>
    <row r="516" spans="2:15" s="12" customFormat="1" ht="12.75">
      <c r="B516" s="19"/>
      <c r="C516" s="20"/>
      <c r="D516" s="19"/>
      <c r="O516" s="22"/>
    </row>
    <row r="517" spans="2:15" s="12" customFormat="1" ht="12.75">
      <c r="B517" s="19"/>
      <c r="C517" s="20"/>
      <c r="D517" s="19"/>
      <c r="O517" s="22"/>
    </row>
    <row r="518" spans="2:15" s="12" customFormat="1" ht="12.75">
      <c r="B518" s="19"/>
      <c r="C518" s="20"/>
      <c r="D518" s="19"/>
      <c r="O518" s="22"/>
    </row>
    <row r="519" spans="2:15" s="12" customFormat="1" ht="12.75">
      <c r="B519" s="19"/>
      <c r="C519" s="20"/>
      <c r="D519" s="19"/>
      <c r="O519" s="22"/>
    </row>
    <row r="520" spans="2:15" s="12" customFormat="1" ht="12.75">
      <c r="B520" s="19"/>
      <c r="C520" s="20"/>
      <c r="D520" s="19"/>
      <c r="O520" s="22"/>
    </row>
    <row r="521" spans="2:15" s="12" customFormat="1" ht="12.75">
      <c r="B521" s="19"/>
      <c r="C521" s="20"/>
      <c r="D521" s="19"/>
      <c r="O521" s="22"/>
    </row>
    <row r="522" spans="2:15" s="12" customFormat="1" ht="12.75">
      <c r="B522" s="19"/>
      <c r="C522" s="20"/>
      <c r="D522" s="19"/>
      <c r="O522" s="22"/>
    </row>
    <row r="523" spans="2:15" s="12" customFormat="1" ht="12.75">
      <c r="B523" s="19"/>
      <c r="C523" s="20"/>
      <c r="D523" s="19"/>
      <c r="O523" s="22"/>
    </row>
    <row r="524" spans="2:15" s="12" customFormat="1" ht="12.75">
      <c r="B524" s="19"/>
      <c r="C524" s="20"/>
      <c r="D524" s="19"/>
      <c r="O524" s="22"/>
    </row>
    <row r="525" spans="2:50" s="12" customFormat="1" ht="12.75">
      <c r="B525" s="19"/>
      <c r="C525" s="20"/>
      <c r="D525" s="19"/>
      <c r="O525" s="22"/>
      <c r="AA525" s="23" t="s">
        <v>25</v>
      </c>
      <c r="AB525" s="23" t="s">
        <v>26</v>
      </c>
      <c r="AC525" s="23" t="s">
        <v>27</v>
      </c>
      <c r="AD525" s="23" t="s">
        <v>28</v>
      </c>
      <c r="AE525" s="23" t="s">
        <v>29</v>
      </c>
      <c r="AF525" s="23"/>
      <c r="AG525" s="23" t="s">
        <v>30</v>
      </c>
      <c r="AH525" s="23" t="s">
        <v>31</v>
      </c>
      <c r="AI525" s="23" t="s">
        <v>32</v>
      </c>
      <c r="AJ525" s="23" t="s">
        <v>25</v>
      </c>
      <c r="AK525" s="23" t="s">
        <v>26</v>
      </c>
      <c r="AL525" s="23" t="s">
        <v>27</v>
      </c>
      <c r="AM525" s="23" t="s">
        <v>28</v>
      </c>
      <c r="AN525" s="23" t="s">
        <v>29</v>
      </c>
      <c r="AO525" s="23"/>
      <c r="AP525" s="23" t="s">
        <v>33</v>
      </c>
      <c r="AQ525" s="23" t="s">
        <v>34</v>
      </c>
      <c r="AR525" s="23" t="s">
        <v>35</v>
      </c>
      <c r="AS525" s="23" t="s">
        <v>36</v>
      </c>
      <c r="AT525" s="23" t="s">
        <v>37</v>
      </c>
      <c r="AU525" s="23" t="s">
        <v>38</v>
      </c>
      <c r="AV525" s="23" t="s">
        <v>39</v>
      </c>
      <c r="AW525" s="23" t="s">
        <v>40</v>
      </c>
      <c r="AX525" s="23"/>
    </row>
    <row r="526" spans="2:50" s="12" customFormat="1" ht="12.75">
      <c r="B526" s="19"/>
      <c r="C526" s="20"/>
      <c r="D526" s="19"/>
      <c r="O526" s="22"/>
      <c r="AA526" s="24">
        <v>145</v>
      </c>
      <c r="AB526" s="24">
        <v>160</v>
      </c>
      <c r="AC526" s="24">
        <v>170</v>
      </c>
      <c r="AD526" s="24">
        <v>180</v>
      </c>
      <c r="AE526" s="24">
        <v>190</v>
      </c>
      <c r="AF526" s="24"/>
      <c r="AG526" s="24">
        <v>100</v>
      </c>
      <c r="AH526" s="24">
        <v>115</v>
      </c>
      <c r="AI526" s="24">
        <v>130</v>
      </c>
      <c r="AJ526" s="24">
        <v>145</v>
      </c>
      <c r="AK526" s="24">
        <v>160</v>
      </c>
      <c r="AL526" s="24">
        <v>170</v>
      </c>
      <c r="AM526" s="24">
        <v>180</v>
      </c>
      <c r="AN526" s="24">
        <v>190</v>
      </c>
      <c r="AO526" s="24"/>
      <c r="AP526" s="24">
        <v>115</v>
      </c>
      <c r="AQ526" s="24">
        <v>135</v>
      </c>
      <c r="AR526" s="24">
        <v>150</v>
      </c>
      <c r="AS526" s="24">
        <v>165</v>
      </c>
      <c r="AT526" s="24">
        <v>180</v>
      </c>
      <c r="AU526" s="24">
        <v>190</v>
      </c>
      <c r="AV526" s="24">
        <v>200</v>
      </c>
      <c r="AW526" s="24">
        <v>210</v>
      </c>
      <c r="AX526" s="24"/>
    </row>
    <row r="527" spans="2:50" s="12" customFormat="1" ht="12.75">
      <c r="B527" s="19"/>
      <c r="C527" s="20"/>
      <c r="D527" s="19"/>
      <c r="O527" s="22"/>
      <c r="AA527" s="24">
        <v>165</v>
      </c>
      <c r="AB527" s="24">
        <v>180</v>
      </c>
      <c r="AC527" s="24">
        <v>190</v>
      </c>
      <c r="AD527" s="24">
        <v>200</v>
      </c>
      <c r="AE527" s="24">
        <v>210</v>
      </c>
      <c r="AF527" s="24"/>
      <c r="AG527" s="24">
        <v>115</v>
      </c>
      <c r="AH527" s="24">
        <v>135</v>
      </c>
      <c r="AI527" s="24">
        <v>150</v>
      </c>
      <c r="AJ527" s="24">
        <v>165</v>
      </c>
      <c r="AK527" s="24">
        <v>180</v>
      </c>
      <c r="AL527" s="24">
        <v>190</v>
      </c>
      <c r="AM527" s="24">
        <v>200</v>
      </c>
      <c r="AN527" s="24">
        <v>210</v>
      </c>
      <c r="AO527" s="24"/>
      <c r="AP527" s="24">
        <v>130</v>
      </c>
      <c r="AQ527" s="24">
        <v>150</v>
      </c>
      <c r="AR527" s="24">
        <v>165</v>
      </c>
      <c r="AS527" s="24">
        <v>185</v>
      </c>
      <c r="AT527" s="24">
        <v>200</v>
      </c>
      <c r="AU527" s="24">
        <v>210</v>
      </c>
      <c r="AV527" s="24">
        <v>220</v>
      </c>
      <c r="AW527" s="24">
        <v>230</v>
      </c>
      <c r="AX527" s="24"/>
    </row>
    <row r="528" spans="2:50" s="12" customFormat="1" ht="12.75">
      <c r="B528" s="19"/>
      <c r="C528" s="20"/>
      <c r="D528" s="19"/>
      <c r="O528" s="22"/>
      <c r="AA528" s="24">
        <v>185</v>
      </c>
      <c r="AB528" s="24">
        <v>200</v>
      </c>
      <c r="AC528" s="24">
        <v>210</v>
      </c>
      <c r="AD528" s="24">
        <v>220</v>
      </c>
      <c r="AE528" s="24">
        <v>230</v>
      </c>
      <c r="AF528" s="24"/>
      <c r="AG528" s="24">
        <v>130</v>
      </c>
      <c r="AH528" s="24">
        <v>150</v>
      </c>
      <c r="AI528" s="24">
        <v>165</v>
      </c>
      <c r="AJ528" s="24">
        <v>185</v>
      </c>
      <c r="AK528" s="24">
        <v>200</v>
      </c>
      <c r="AL528" s="24">
        <v>210</v>
      </c>
      <c r="AM528" s="24">
        <v>220</v>
      </c>
      <c r="AN528" s="24">
        <v>230</v>
      </c>
      <c r="AO528" s="24"/>
      <c r="AP528" s="24">
        <v>145</v>
      </c>
      <c r="AQ528" s="24">
        <v>165</v>
      </c>
      <c r="AR528" s="24">
        <v>180</v>
      </c>
      <c r="AS528" s="24">
        <v>200</v>
      </c>
      <c r="AT528" s="24">
        <v>220</v>
      </c>
      <c r="AU528" s="24">
        <v>230</v>
      </c>
      <c r="AV528" s="24">
        <v>240</v>
      </c>
      <c r="AW528" s="24">
        <v>250</v>
      </c>
      <c r="AX528" s="24"/>
    </row>
    <row r="529" spans="2:50" s="12" customFormat="1" ht="12.75">
      <c r="B529" s="19"/>
      <c r="C529" s="20"/>
      <c r="D529" s="19"/>
      <c r="O529" s="22"/>
      <c r="AA529" s="24">
        <v>200</v>
      </c>
      <c r="AB529" s="24">
        <v>220</v>
      </c>
      <c r="AC529" s="24">
        <v>230</v>
      </c>
      <c r="AD529" s="24">
        <v>240</v>
      </c>
      <c r="AE529" s="24">
        <v>250</v>
      </c>
      <c r="AF529" s="24"/>
      <c r="AG529" s="24">
        <v>145</v>
      </c>
      <c r="AH529" s="24">
        <v>165</v>
      </c>
      <c r="AI529" s="24">
        <v>180</v>
      </c>
      <c r="AJ529" s="24">
        <v>200</v>
      </c>
      <c r="AK529" s="24">
        <v>220</v>
      </c>
      <c r="AL529" s="24">
        <v>230</v>
      </c>
      <c r="AM529" s="24">
        <v>240</v>
      </c>
      <c r="AN529" s="24">
        <v>250</v>
      </c>
      <c r="AO529" s="24"/>
      <c r="AP529" s="24">
        <v>175</v>
      </c>
      <c r="AQ529" s="24">
        <v>195</v>
      </c>
      <c r="AR529" s="24">
        <v>215</v>
      </c>
      <c r="AS529" s="24">
        <v>235</v>
      </c>
      <c r="AT529" s="24">
        <v>250</v>
      </c>
      <c r="AU529" s="24">
        <v>260</v>
      </c>
      <c r="AV529" s="24">
        <v>275</v>
      </c>
      <c r="AW529" s="24">
        <v>280</v>
      </c>
      <c r="AX529" s="24"/>
    </row>
    <row r="530" spans="2:50" s="12" customFormat="1" ht="12.75">
      <c r="B530" s="19"/>
      <c r="C530" s="20"/>
      <c r="D530" s="19"/>
      <c r="O530" s="22"/>
      <c r="AA530" s="24">
        <v>235</v>
      </c>
      <c r="AB530" s="24">
        <v>250</v>
      </c>
      <c r="AC530" s="24">
        <v>260</v>
      </c>
      <c r="AD530" s="24">
        <v>275</v>
      </c>
      <c r="AE530" s="24">
        <v>280</v>
      </c>
      <c r="AF530" s="24"/>
      <c r="AG530" s="24">
        <v>175</v>
      </c>
      <c r="AH530" s="24">
        <v>195</v>
      </c>
      <c r="AI530" s="24">
        <v>215</v>
      </c>
      <c r="AJ530" s="24">
        <v>235</v>
      </c>
      <c r="AK530" s="24">
        <v>250</v>
      </c>
      <c r="AL530" s="24">
        <v>260</v>
      </c>
      <c r="AM530" s="24">
        <v>275</v>
      </c>
      <c r="AN530" s="24">
        <v>280</v>
      </c>
      <c r="AO530" s="24"/>
      <c r="AP530" s="24">
        <v>210</v>
      </c>
      <c r="AQ530" s="24">
        <v>230</v>
      </c>
      <c r="AR530" s="24">
        <v>250</v>
      </c>
      <c r="AS530" s="24">
        <v>270</v>
      </c>
      <c r="AT530" s="24">
        <v>290</v>
      </c>
      <c r="AU530" s="24">
        <v>300</v>
      </c>
      <c r="AV530" s="24">
        <v>310</v>
      </c>
      <c r="AW530" s="24">
        <v>325</v>
      </c>
      <c r="AX530" s="24"/>
    </row>
    <row r="531" spans="2:50" s="12" customFormat="1" ht="12.75">
      <c r="B531" s="19"/>
      <c r="C531" s="20"/>
      <c r="D531" s="19"/>
      <c r="O531" s="22"/>
      <c r="AA531" s="24">
        <v>270</v>
      </c>
      <c r="AB531" s="24">
        <v>290</v>
      </c>
      <c r="AC531" s="24">
        <v>300</v>
      </c>
      <c r="AD531" s="24">
        <v>310</v>
      </c>
      <c r="AE531" s="24">
        <v>325</v>
      </c>
      <c r="AF531" s="24"/>
      <c r="AG531" s="24">
        <v>210</v>
      </c>
      <c r="AH531" s="24">
        <v>230</v>
      </c>
      <c r="AI531" s="24">
        <v>250</v>
      </c>
      <c r="AJ531" s="24">
        <v>270</v>
      </c>
      <c r="AK531" s="24">
        <v>290</v>
      </c>
      <c r="AL531" s="24">
        <v>300</v>
      </c>
      <c r="AM531" s="24">
        <v>310</v>
      </c>
      <c r="AN531" s="24">
        <v>325</v>
      </c>
      <c r="AO531" s="24"/>
      <c r="AP531" s="24">
        <v>230</v>
      </c>
      <c r="AQ531" s="24">
        <v>255</v>
      </c>
      <c r="AR531" s="24">
        <v>275</v>
      </c>
      <c r="AS531" s="24">
        <v>300</v>
      </c>
      <c r="AT531" s="24">
        <v>315</v>
      </c>
      <c r="AU531" s="24">
        <v>335</v>
      </c>
      <c r="AV531" s="24">
        <v>345</v>
      </c>
      <c r="AW531" s="24">
        <v>355</v>
      </c>
      <c r="AX531" s="24"/>
    </row>
    <row r="532" spans="2:50" s="12" customFormat="1" ht="12.75">
      <c r="B532" s="19"/>
      <c r="C532" s="20"/>
      <c r="D532" s="19"/>
      <c r="O532" s="22"/>
      <c r="AA532" s="24">
        <v>320</v>
      </c>
      <c r="AB532" s="24">
        <v>335</v>
      </c>
      <c r="AC532" s="24">
        <v>355</v>
      </c>
      <c r="AD532" s="24">
        <v>370</v>
      </c>
      <c r="AE532" s="24">
        <v>380</v>
      </c>
      <c r="AF532" s="24"/>
      <c r="AG532" s="24">
        <v>245</v>
      </c>
      <c r="AH532" s="24">
        <v>270</v>
      </c>
      <c r="AI532" s="24">
        <v>295</v>
      </c>
      <c r="AJ532" s="24">
        <v>320</v>
      </c>
      <c r="AK532" s="24">
        <v>335</v>
      </c>
      <c r="AL532" s="24">
        <v>355</v>
      </c>
      <c r="AM532" s="24">
        <v>370</v>
      </c>
      <c r="AN532" s="24">
        <v>380</v>
      </c>
      <c r="AO532" s="24"/>
      <c r="AP532" s="24">
        <v>245</v>
      </c>
      <c r="AQ532" s="24">
        <v>270</v>
      </c>
      <c r="AR532" s="24">
        <v>295</v>
      </c>
      <c r="AS532" s="24">
        <v>320</v>
      </c>
      <c r="AT532" s="24">
        <v>335</v>
      </c>
      <c r="AU532" s="24">
        <v>355</v>
      </c>
      <c r="AV532" s="24">
        <v>370</v>
      </c>
      <c r="AW532" s="24">
        <v>380</v>
      </c>
      <c r="AX532" s="24"/>
    </row>
    <row r="533" spans="2:15" s="12" customFormat="1" ht="12.75">
      <c r="B533" s="19"/>
      <c r="C533" s="20"/>
      <c r="D533" s="19"/>
      <c r="O533" s="22"/>
    </row>
    <row r="534" spans="2:15" s="12" customFormat="1" ht="12.75">
      <c r="B534" s="19"/>
      <c r="C534" s="20"/>
      <c r="D534" s="19"/>
      <c r="O534" s="22"/>
    </row>
    <row r="535" spans="2:15" s="12" customFormat="1" ht="12.75">
      <c r="B535" s="19"/>
      <c r="C535" s="20"/>
      <c r="D535" s="19"/>
      <c r="O535" s="22"/>
    </row>
    <row r="536" spans="2:15" s="12" customFormat="1" ht="12.75">
      <c r="B536" s="19"/>
      <c r="C536" s="20"/>
      <c r="D536" s="19"/>
      <c r="O536" s="22"/>
    </row>
    <row r="537" spans="2:15" s="12" customFormat="1" ht="12.75">
      <c r="B537" s="19"/>
      <c r="C537" s="20"/>
      <c r="D537" s="19"/>
      <c r="O537" s="22"/>
    </row>
    <row r="538" spans="2:15" s="12" customFormat="1" ht="12.75">
      <c r="B538" s="19"/>
      <c r="C538" s="20"/>
      <c r="D538" s="19"/>
      <c r="O538" s="22"/>
    </row>
    <row r="539" spans="2:15" s="12" customFormat="1" ht="12.75">
      <c r="B539" s="19"/>
      <c r="C539" s="20"/>
      <c r="D539" s="19"/>
      <c r="O539" s="22"/>
    </row>
    <row r="540" spans="2:15" s="12" customFormat="1" ht="12.75">
      <c r="B540" s="19"/>
      <c r="C540" s="20"/>
      <c r="D540" s="19"/>
      <c r="O540" s="22"/>
    </row>
    <row r="541" spans="2:15" s="12" customFormat="1" ht="12.75">
      <c r="B541" s="19"/>
      <c r="C541" s="20"/>
      <c r="D541" s="19"/>
      <c r="O541" s="22"/>
    </row>
    <row r="542" spans="2:15" s="12" customFormat="1" ht="12.75">
      <c r="B542" s="19"/>
      <c r="C542" s="20"/>
      <c r="D542" s="19"/>
      <c r="O542" s="22"/>
    </row>
    <row r="543" spans="2:15" s="12" customFormat="1" ht="12.75">
      <c r="B543" s="19"/>
      <c r="C543" s="20"/>
      <c r="D543" s="19"/>
      <c r="O543" s="22"/>
    </row>
    <row r="544" spans="2:15" s="12" customFormat="1" ht="12.75">
      <c r="B544" s="19"/>
      <c r="C544" s="20"/>
      <c r="D544" s="19"/>
      <c r="O544" s="22"/>
    </row>
    <row r="545" spans="2:15" s="12" customFormat="1" ht="12.75">
      <c r="B545" s="19"/>
      <c r="C545" s="20"/>
      <c r="D545" s="19"/>
      <c r="O545" s="22"/>
    </row>
    <row r="546" spans="2:15" s="12" customFormat="1" ht="12.75">
      <c r="B546" s="19"/>
      <c r="C546" s="20"/>
      <c r="D546" s="19"/>
      <c r="O546" s="22"/>
    </row>
    <row r="547" spans="2:15" s="12" customFormat="1" ht="12.75">
      <c r="B547" s="19"/>
      <c r="C547" s="20"/>
      <c r="D547" s="19"/>
      <c r="O547" s="22"/>
    </row>
    <row r="548" spans="2:15" s="12" customFormat="1" ht="12.75">
      <c r="B548" s="19"/>
      <c r="C548" s="20"/>
      <c r="D548" s="19"/>
      <c r="O548" s="22"/>
    </row>
    <row r="549" spans="2:15" s="12" customFormat="1" ht="12.75">
      <c r="B549" s="19"/>
      <c r="C549" s="20"/>
      <c r="D549" s="19"/>
      <c r="O549" s="22"/>
    </row>
    <row r="550" spans="2:15" s="12" customFormat="1" ht="12.75">
      <c r="B550" s="19"/>
      <c r="C550" s="20"/>
      <c r="D550" s="19"/>
      <c r="O550" s="22"/>
    </row>
    <row r="551" spans="2:15" s="12" customFormat="1" ht="12.75">
      <c r="B551" s="19"/>
      <c r="C551" s="20"/>
      <c r="D551" s="19"/>
      <c r="O551" s="22"/>
    </row>
    <row r="552" spans="2:15" s="12" customFormat="1" ht="12.75">
      <c r="B552" s="19"/>
      <c r="C552" s="20"/>
      <c r="D552" s="19"/>
      <c r="O552" s="22"/>
    </row>
    <row r="553" spans="2:15" s="12" customFormat="1" ht="12.75">
      <c r="B553" s="19"/>
      <c r="C553" s="20"/>
      <c r="D553" s="19"/>
      <c r="O553" s="22"/>
    </row>
    <row r="554" spans="2:15" s="12" customFormat="1" ht="12.75">
      <c r="B554" s="19"/>
      <c r="C554" s="20"/>
      <c r="D554" s="19"/>
      <c r="O554" s="22"/>
    </row>
    <row r="555" spans="2:15" s="12" customFormat="1" ht="12.75">
      <c r="B555" s="19"/>
      <c r="C555" s="20"/>
      <c r="D555" s="19"/>
      <c r="O555" s="22"/>
    </row>
    <row r="556" spans="2:15" s="12" customFormat="1" ht="12.75">
      <c r="B556" s="19"/>
      <c r="C556" s="20"/>
      <c r="D556" s="19"/>
      <c r="O556" s="22"/>
    </row>
    <row r="557" spans="2:15" s="12" customFormat="1" ht="12.75">
      <c r="B557" s="19"/>
      <c r="C557" s="20"/>
      <c r="D557" s="19"/>
      <c r="O557" s="22"/>
    </row>
    <row r="558" spans="2:15" s="12" customFormat="1" ht="12.75">
      <c r="B558" s="19"/>
      <c r="C558" s="20"/>
      <c r="D558" s="19"/>
      <c r="O558" s="22"/>
    </row>
    <row r="559" spans="2:15" s="12" customFormat="1" ht="12.75">
      <c r="B559" s="19"/>
      <c r="C559" s="20"/>
      <c r="D559" s="19"/>
      <c r="O559" s="22"/>
    </row>
    <row r="560" spans="2:15" s="12" customFormat="1" ht="12.75">
      <c r="B560" s="19"/>
      <c r="C560" s="20"/>
      <c r="D560" s="19"/>
      <c r="O560" s="22"/>
    </row>
    <row r="561" spans="2:15" s="12" customFormat="1" ht="12.75">
      <c r="B561" s="19"/>
      <c r="C561" s="20"/>
      <c r="D561" s="19"/>
      <c r="O561" s="22"/>
    </row>
    <row r="562" spans="2:15" s="12" customFormat="1" ht="12.75">
      <c r="B562" s="19"/>
      <c r="C562" s="20"/>
      <c r="D562" s="19"/>
      <c r="O562" s="22"/>
    </row>
    <row r="563" spans="2:15" s="12" customFormat="1" ht="12.75">
      <c r="B563" s="19"/>
      <c r="C563" s="20"/>
      <c r="D563" s="19"/>
      <c r="O563" s="22"/>
    </row>
    <row r="564" spans="2:15" s="12" customFormat="1" ht="12.75">
      <c r="B564" s="19"/>
      <c r="C564" s="20"/>
      <c r="D564" s="19"/>
      <c r="O564" s="22"/>
    </row>
    <row r="565" spans="2:15" s="12" customFormat="1" ht="12.75">
      <c r="B565" s="19"/>
      <c r="C565" s="20"/>
      <c r="D565" s="19"/>
      <c r="O565" s="22"/>
    </row>
    <row r="566" spans="2:15" s="12" customFormat="1" ht="12.75">
      <c r="B566" s="19"/>
      <c r="C566" s="20"/>
      <c r="D566" s="19"/>
      <c r="O566" s="22"/>
    </row>
    <row r="567" spans="2:15" s="12" customFormat="1" ht="12.75">
      <c r="B567" s="19"/>
      <c r="C567" s="20"/>
      <c r="D567" s="19"/>
      <c r="O567" s="22"/>
    </row>
    <row r="568" spans="2:15" s="12" customFormat="1" ht="12.75">
      <c r="B568" s="19"/>
      <c r="C568" s="20"/>
      <c r="D568" s="19"/>
      <c r="O568" s="22"/>
    </row>
    <row r="569" spans="2:15" s="12" customFormat="1" ht="12.75">
      <c r="B569" s="19"/>
      <c r="C569" s="20"/>
      <c r="D569" s="19"/>
      <c r="O569" s="22"/>
    </row>
    <row r="570" spans="2:15" s="12" customFormat="1" ht="12.75">
      <c r="B570" s="19"/>
      <c r="C570" s="20"/>
      <c r="D570" s="19"/>
      <c r="O570" s="22"/>
    </row>
    <row r="571" spans="2:15" s="12" customFormat="1" ht="12.75">
      <c r="B571" s="19"/>
      <c r="C571" s="20"/>
      <c r="D571" s="19"/>
      <c r="O571" s="22"/>
    </row>
    <row r="572" spans="2:15" s="12" customFormat="1" ht="12.75">
      <c r="B572" s="19"/>
      <c r="C572" s="20"/>
      <c r="D572" s="19"/>
      <c r="O572" s="22"/>
    </row>
    <row r="573" spans="2:15" s="12" customFormat="1" ht="12.75">
      <c r="B573" s="19"/>
      <c r="C573" s="20"/>
      <c r="D573" s="19"/>
      <c r="O573" s="22"/>
    </row>
    <row r="574" spans="2:15" s="12" customFormat="1" ht="12.75">
      <c r="B574" s="19"/>
      <c r="C574" s="20"/>
      <c r="D574" s="19"/>
      <c r="O574" s="22"/>
    </row>
    <row r="575" spans="2:15" s="12" customFormat="1" ht="12.75">
      <c r="B575" s="19"/>
      <c r="C575" s="20"/>
      <c r="D575" s="19"/>
      <c r="O575" s="22"/>
    </row>
    <row r="576" spans="2:15" s="12" customFormat="1" ht="12.75">
      <c r="B576" s="19"/>
      <c r="C576" s="20"/>
      <c r="D576" s="19"/>
      <c r="O576" s="22"/>
    </row>
    <row r="577" spans="2:15" s="12" customFormat="1" ht="12.75">
      <c r="B577" s="19"/>
      <c r="C577" s="20"/>
      <c r="D577" s="19"/>
      <c r="O577" s="22"/>
    </row>
    <row r="578" spans="2:15" s="12" customFormat="1" ht="12.75">
      <c r="B578" s="19"/>
      <c r="C578" s="20"/>
      <c r="D578" s="19"/>
      <c r="O578" s="22"/>
    </row>
    <row r="579" spans="2:15" s="12" customFormat="1" ht="12.75">
      <c r="B579" s="19"/>
      <c r="C579" s="20"/>
      <c r="D579" s="19"/>
      <c r="O579" s="22"/>
    </row>
    <row r="580" spans="2:15" s="12" customFormat="1" ht="12.75">
      <c r="B580" s="19"/>
      <c r="C580" s="20"/>
      <c r="D580" s="19"/>
      <c r="O580" s="22"/>
    </row>
    <row r="581" spans="2:15" s="12" customFormat="1" ht="12.75">
      <c r="B581" s="19"/>
      <c r="C581" s="20"/>
      <c r="D581" s="19"/>
      <c r="O581" s="22"/>
    </row>
    <row r="582" spans="2:15" s="12" customFormat="1" ht="12.75">
      <c r="B582" s="19"/>
      <c r="C582" s="20"/>
      <c r="D582" s="19"/>
      <c r="O582" s="22"/>
    </row>
    <row r="583" spans="2:15" s="12" customFormat="1" ht="12.75">
      <c r="B583" s="19"/>
      <c r="C583" s="20"/>
      <c r="D583" s="19"/>
      <c r="O583" s="22"/>
    </row>
    <row r="584" spans="2:15" s="12" customFormat="1" ht="12.75">
      <c r="B584" s="19"/>
      <c r="C584" s="20"/>
      <c r="D584" s="19"/>
      <c r="O584" s="22"/>
    </row>
    <row r="585" spans="2:15" s="12" customFormat="1" ht="12.75">
      <c r="B585" s="19"/>
      <c r="C585" s="20"/>
      <c r="D585" s="19"/>
      <c r="O585" s="22"/>
    </row>
    <row r="586" spans="2:15" s="12" customFormat="1" ht="12.75">
      <c r="B586" s="19"/>
      <c r="C586" s="20"/>
      <c r="D586" s="19"/>
      <c r="O586" s="22"/>
    </row>
    <row r="587" spans="2:15" s="12" customFormat="1" ht="12.75">
      <c r="B587" s="19"/>
      <c r="C587" s="20"/>
      <c r="D587" s="19"/>
      <c r="O587" s="22"/>
    </row>
    <row r="588" spans="2:15" s="12" customFormat="1" ht="12.75">
      <c r="B588" s="19"/>
      <c r="C588" s="20"/>
      <c r="D588" s="19"/>
      <c r="O588" s="22"/>
    </row>
    <row r="589" spans="2:15" s="12" customFormat="1" ht="12.75">
      <c r="B589" s="19"/>
      <c r="C589" s="20"/>
      <c r="D589" s="19"/>
      <c r="O589" s="22"/>
    </row>
    <row r="590" spans="2:15" s="12" customFormat="1" ht="12.75">
      <c r="B590" s="19"/>
      <c r="C590" s="20"/>
      <c r="D590" s="19"/>
      <c r="O590" s="22"/>
    </row>
    <row r="591" spans="2:15" s="12" customFormat="1" ht="12.75">
      <c r="B591" s="19"/>
      <c r="C591" s="20"/>
      <c r="D591" s="19"/>
      <c r="O591" s="22"/>
    </row>
    <row r="592" spans="2:15" s="12" customFormat="1" ht="12.75">
      <c r="B592" s="19"/>
      <c r="C592" s="20"/>
      <c r="D592" s="19"/>
      <c r="O592" s="22"/>
    </row>
    <row r="593" spans="2:15" s="12" customFormat="1" ht="12.75">
      <c r="B593" s="19"/>
      <c r="C593" s="20"/>
      <c r="D593" s="19"/>
      <c r="O593" s="22"/>
    </row>
    <row r="594" spans="2:15" s="12" customFormat="1" ht="12.75">
      <c r="B594" s="19"/>
      <c r="C594" s="20"/>
      <c r="D594" s="19"/>
      <c r="O594" s="22"/>
    </row>
    <row r="595" spans="2:15" s="12" customFormat="1" ht="12.75">
      <c r="B595" s="19"/>
      <c r="C595" s="20"/>
      <c r="D595" s="19"/>
      <c r="O595" s="22"/>
    </row>
    <row r="596" spans="2:15" s="12" customFormat="1" ht="12.75">
      <c r="B596" s="19"/>
      <c r="C596" s="20"/>
      <c r="D596" s="19"/>
      <c r="O596" s="22"/>
    </row>
    <row r="597" spans="2:15" s="12" customFormat="1" ht="12.75">
      <c r="B597" s="19"/>
      <c r="C597" s="20"/>
      <c r="D597" s="19"/>
      <c r="O597" s="22"/>
    </row>
    <row r="598" spans="2:15" s="12" customFormat="1" ht="12.75">
      <c r="B598" s="19"/>
      <c r="C598" s="20"/>
      <c r="D598" s="19"/>
      <c r="O598" s="22"/>
    </row>
    <row r="599" spans="2:15" s="12" customFormat="1" ht="12.75">
      <c r="B599" s="19"/>
      <c r="C599" s="20"/>
      <c r="D599" s="19"/>
      <c r="O599" s="22"/>
    </row>
    <row r="600" spans="2:15" s="12" customFormat="1" ht="12.75">
      <c r="B600" s="19"/>
      <c r="C600" s="20"/>
      <c r="D600" s="19"/>
      <c r="O600" s="22"/>
    </row>
    <row r="601" spans="2:15" s="12" customFormat="1" ht="12.75">
      <c r="B601" s="19"/>
      <c r="C601" s="20"/>
      <c r="D601" s="19"/>
      <c r="O601" s="22"/>
    </row>
    <row r="602" spans="2:15" s="12" customFormat="1" ht="12.75">
      <c r="B602" s="19"/>
      <c r="C602" s="20"/>
      <c r="D602" s="19"/>
      <c r="O602" s="22"/>
    </row>
    <row r="603" spans="2:15" s="12" customFormat="1" ht="12.75">
      <c r="B603" s="19"/>
      <c r="C603" s="20"/>
      <c r="D603" s="19"/>
      <c r="O603" s="22"/>
    </row>
    <row r="604" spans="2:15" s="12" customFormat="1" ht="12.75">
      <c r="B604" s="19"/>
      <c r="C604" s="20"/>
      <c r="D604" s="19"/>
      <c r="O604" s="22"/>
    </row>
    <row r="605" spans="2:15" s="12" customFormat="1" ht="12.75">
      <c r="B605" s="19"/>
      <c r="C605" s="20"/>
      <c r="D605" s="19"/>
      <c r="O605" s="22"/>
    </row>
    <row r="606" spans="2:15" s="12" customFormat="1" ht="12.75">
      <c r="B606" s="19"/>
      <c r="C606" s="20"/>
      <c r="D606" s="19"/>
      <c r="O606" s="22"/>
    </row>
    <row r="607" spans="2:15" s="12" customFormat="1" ht="12.75">
      <c r="B607" s="19"/>
      <c r="C607" s="20"/>
      <c r="D607" s="19"/>
      <c r="O607" s="22"/>
    </row>
    <row r="608" spans="2:15" s="12" customFormat="1" ht="12.75">
      <c r="B608" s="19"/>
      <c r="C608" s="20"/>
      <c r="D608" s="19"/>
      <c r="O608" s="22"/>
    </row>
    <row r="609" spans="2:15" s="12" customFormat="1" ht="12.75">
      <c r="B609" s="19"/>
      <c r="C609" s="20"/>
      <c r="D609" s="19"/>
      <c r="O609" s="22"/>
    </row>
    <row r="610" spans="2:15" s="12" customFormat="1" ht="12.75">
      <c r="B610" s="19"/>
      <c r="C610" s="20"/>
      <c r="D610" s="19"/>
      <c r="O610" s="22"/>
    </row>
    <row r="611" spans="2:15" s="12" customFormat="1" ht="12.75">
      <c r="B611" s="19"/>
      <c r="C611" s="20"/>
      <c r="D611" s="19"/>
      <c r="O611" s="22"/>
    </row>
    <row r="612" spans="2:15" s="12" customFormat="1" ht="12.75">
      <c r="B612" s="19"/>
      <c r="C612" s="20"/>
      <c r="D612" s="19"/>
      <c r="O612" s="22"/>
    </row>
    <row r="613" spans="2:15" s="12" customFormat="1" ht="12.75">
      <c r="B613" s="19"/>
      <c r="C613" s="20"/>
      <c r="D613" s="19"/>
      <c r="O613" s="22"/>
    </row>
    <row r="614" spans="2:15" s="12" customFormat="1" ht="12.75">
      <c r="B614" s="19"/>
      <c r="C614" s="20"/>
      <c r="D614" s="19"/>
      <c r="O614" s="22"/>
    </row>
    <row r="615" spans="2:15" s="12" customFormat="1" ht="12.75">
      <c r="B615" s="19"/>
      <c r="C615" s="20"/>
      <c r="D615" s="19"/>
      <c r="O615" s="22"/>
    </row>
    <row r="616" spans="2:15" s="12" customFormat="1" ht="12.75">
      <c r="B616" s="19"/>
      <c r="C616" s="20"/>
      <c r="D616" s="19"/>
      <c r="O616" s="22"/>
    </row>
    <row r="617" spans="2:15" s="12" customFormat="1" ht="12.75">
      <c r="B617" s="19"/>
      <c r="C617" s="20"/>
      <c r="D617" s="19"/>
      <c r="O617" s="22"/>
    </row>
    <row r="618" spans="2:15" s="12" customFormat="1" ht="12.75">
      <c r="B618" s="19"/>
      <c r="C618" s="20"/>
      <c r="D618" s="19"/>
      <c r="O618" s="22"/>
    </row>
    <row r="619" spans="2:15" s="12" customFormat="1" ht="12.75">
      <c r="B619" s="19"/>
      <c r="C619" s="20"/>
      <c r="D619" s="19"/>
      <c r="O619" s="22"/>
    </row>
    <row r="620" spans="2:15" s="12" customFormat="1" ht="12.75">
      <c r="B620" s="19"/>
      <c r="C620" s="20"/>
      <c r="D620" s="19"/>
      <c r="O620" s="22"/>
    </row>
    <row r="621" spans="2:15" s="12" customFormat="1" ht="12.75">
      <c r="B621" s="19"/>
      <c r="C621" s="20"/>
      <c r="D621" s="19"/>
      <c r="O621" s="22"/>
    </row>
    <row r="622" spans="2:15" s="12" customFormat="1" ht="12.75">
      <c r="B622" s="19"/>
      <c r="C622" s="20"/>
      <c r="D622" s="19"/>
      <c r="O622" s="22"/>
    </row>
    <row r="623" spans="2:15" s="12" customFormat="1" ht="12.75">
      <c r="B623" s="19"/>
      <c r="C623" s="20"/>
      <c r="D623" s="19"/>
      <c r="O623" s="22"/>
    </row>
    <row r="624" spans="2:15" s="12" customFormat="1" ht="12.75">
      <c r="B624" s="19"/>
      <c r="C624" s="20"/>
      <c r="D624" s="19"/>
      <c r="O624" s="22"/>
    </row>
    <row r="625" spans="2:15" s="12" customFormat="1" ht="12.75">
      <c r="B625" s="19"/>
      <c r="C625" s="20"/>
      <c r="D625" s="19"/>
      <c r="O625" s="22"/>
    </row>
    <row r="626" spans="2:15" s="12" customFormat="1" ht="12.75">
      <c r="B626" s="19"/>
      <c r="C626" s="20"/>
      <c r="D626" s="19"/>
      <c r="O626" s="22"/>
    </row>
    <row r="627" spans="2:15" s="12" customFormat="1" ht="12.75">
      <c r="B627" s="19"/>
      <c r="C627" s="20"/>
      <c r="D627" s="19"/>
      <c r="O627" s="22"/>
    </row>
    <row r="628" spans="2:15" s="12" customFormat="1" ht="12.75">
      <c r="B628" s="19"/>
      <c r="C628" s="20"/>
      <c r="D628" s="19"/>
      <c r="O628" s="22"/>
    </row>
    <row r="629" spans="2:15" s="12" customFormat="1" ht="12.75">
      <c r="B629" s="19"/>
      <c r="C629" s="20"/>
      <c r="D629" s="19"/>
      <c r="O629" s="22"/>
    </row>
    <row r="630" spans="2:15" s="12" customFormat="1" ht="12.75">
      <c r="B630" s="19"/>
      <c r="C630" s="20"/>
      <c r="D630" s="19"/>
      <c r="O630" s="22"/>
    </row>
    <row r="631" spans="2:15" s="12" customFormat="1" ht="12.75">
      <c r="B631" s="19"/>
      <c r="C631" s="20"/>
      <c r="D631" s="19"/>
      <c r="O631" s="22"/>
    </row>
    <row r="632" spans="2:15" s="12" customFormat="1" ht="12.75">
      <c r="B632" s="19"/>
      <c r="C632" s="20"/>
      <c r="D632" s="19"/>
      <c r="O632" s="22"/>
    </row>
    <row r="633" spans="2:15" s="12" customFormat="1" ht="12.75">
      <c r="B633" s="19"/>
      <c r="C633" s="20"/>
      <c r="D633" s="19"/>
      <c r="O633" s="22"/>
    </row>
    <row r="634" spans="2:15" s="12" customFormat="1" ht="12.75">
      <c r="B634" s="19"/>
      <c r="C634" s="20"/>
      <c r="D634" s="19"/>
      <c r="O634" s="22"/>
    </row>
    <row r="635" spans="2:15" s="12" customFormat="1" ht="12.75">
      <c r="B635" s="19"/>
      <c r="C635" s="20"/>
      <c r="D635" s="19"/>
      <c r="O635" s="22"/>
    </row>
    <row r="636" spans="2:15" s="12" customFormat="1" ht="12.75">
      <c r="B636" s="19"/>
      <c r="C636" s="20"/>
      <c r="D636" s="19"/>
      <c r="O636" s="22"/>
    </row>
    <row r="637" spans="2:15" s="12" customFormat="1" ht="12.75">
      <c r="B637" s="19"/>
      <c r="C637" s="20"/>
      <c r="D637" s="19"/>
      <c r="O637" s="22"/>
    </row>
    <row r="638" spans="2:15" s="12" customFormat="1" ht="12.75">
      <c r="B638" s="19"/>
      <c r="C638" s="20"/>
      <c r="D638" s="19"/>
      <c r="O638" s="22"/>
    </row>
    <row r="639" spans="2:15" s="12" customFormat="1" ht="12.75">
      <c r="B639" s="19"/>
      <c r="C639" s="20"/>
      <c r="D639" s="19"/>
      <c r="O639" s="22"/>
    </row>
    <row r="640" spans="2:15" s="12" customFormat="1" ht="12.75">
      <c r="B640" s="19"/>
      <c r="C640" s="20"/>
      <c r="D640" s="19"/>
      <c r="O640" s="22"/>
    </row>
    <row r="641" spans="2:15" s="12" customFormat="1" ht="12.75">
      <c r="B641" s="19"/>
      <c r="C641" s="20"/>
      <c r="D641" s="19"/>
      <c r="O641" s="22"/>
    </row>
    <row r="642" spans="2:15" s="12" customFormat="1" ht="12.75">
      <c r="B642" s="19"/>
      <c r="C642" s="20"/>
      <c r="D642" s="19"/>
      <c r="O642" s="22"/>
    </row>
    <row r="643" spans="2:15" s="12" customFormat="1" ht="12.75">
      <c r="B643" s="19"/>
      <c r="C643" s="20"/>
      <c r="D643" s="19"/>
      <c r="O643" s="22"/>
    </row>
    <row r="644" spans="2:15" s="12" customFormat="1" ht="12.75">
      <c r="B644" s="19"/>
      <c r="C644" s="20"/>
      <c r="D644" s="19"/>
      <c r="O644" s="22"/>
    </row>
    <row r="645" spans="2:15" s="12" customFormat="1" ht="12.75">
      <c r="B645" s="19"/>
      <c r="C645" s="20"/>
      <c r="D645" s="19"/>
      <c r="O645" s="22"/>
    </row>
    <row r="646" spans="2:15" s="12" customFormat="1" ht="12.75">
      <c r="B646" s="19"/>
      <c r="C646" s="20"/>
      <c r="D646" s="19"/>
      <c r="O646" s="22"/>
    </row>
    <row r="647" spans="2:15" s="12" customFormat="1" ht="12.75">
      <c r="B647" s="19"/>
      <c r="C647" s="20"/>
      <c r="D647" s="19"/>
      <c r="O647" s="22"/>
    </row>
    <row r="648" spans="2:15" s="12" customFormat="1" ht="12.75">
      <c r="B648" s="19"/>
      <c r="C648" s="20"/>
      <c r="D648" s="19"/>
      <c r="O648" s="22"/>
    </row>
    <row r="649" spans="2:15" s="12" customFormat="1" ht="12.75">
      <c r="B649" s="19"/>
      <c r="C649" s="20"/>
      <c r="D649" s="19"/>
      <c r="O649" s="22"/>
    </row>
    <row r="650" spans="2:15" s="12" customFormat="1" ht="12.75">
      <c r="B650" s="19"/>
      <c r="C650" s="20"/>
      <c r="D650" s="19"/>
      <c r="O650" s="22"/>
    </row>
    <row r="651" spans="2:15" s="12" customFormat="1" ht="12.75">
      <c r="B651" s="19"/>
      <c r="C651" s="20"/>
      <c r="D651" s="19"/>
      <c r="O651" s="22"/>
    </row>
    <row r="652" spans="2:15" s="12" customFormat="1" ht="12.75">
      <c r="B652" s="19"/>
      <c r="C652" s="20"/>
      <c r="D652" s="19"/>
      <c r="O652" s="22"/>
    </row>
    <row r="653" spans="2:15" s="12" customFormat="1" ht="12.75">
      <c r="B653" s="19"/>
      <c r="C653" s="20"/>
      <c r="D653" s="19"/>
      <c r="O653" s="22"/>
    </row>
    <row r="654" spans="2:15" s="12" customFormat="1" ht="12.75">
      <c r="B654" s="19"/>
      <c r="C654" s="20"/>
      <c r="D654" s="19"/>
      <c r="O654" s="22"/>
    </row>
    <row r="655" spans="2:15" s="12" customFormat="1" ht="12.75">
      <c r="B655" s="19"/>
      <c r="C655" s="20"/>
      <c r="D655" s="19"/>
      <c r="O655" s="22"/>
    </row>
    <row r="656" spans="2:15" s="12" customFormat="1" ht="12.75">
      <c r="B656" s="19"/>
      <c r="C656" s="20"/>
      <c r="D656" s="19"/>
      <c r="O656" s="22"/>
    </row>
    <row r="657" spans="2:15" s="12" customFormat="1" ht="12.75">
      <c r="B657" s="19"/>
      <c r="C657" s="20"/>
      <c r="D657" s="19"/>
      <c r="O657" s="22"/>
    </row>
    <row r="658" spans="2:15" s="12" customFormat="1" ht="12.75">
      <c r="B658" s="19"/>
      <c r="C658" s="20"/>
      <c r="D658" s="19"/>
      <c r="O658" s="22"/>
    </row>
    <row r="659" spans="2:15" s="12" customFormat="1" ht="12.75">
      <c r="B659" s="19"/>
      <c r="C659" s="20"/>
      <c r="D659" s="19"/>
      <c r="O659" s="22"/>
    </row>
    <row r="660" spans="2:15" s="12" customFormat="1" ht="12.75">
      <c r="B660" s="19"/>
      <c r="C660" s="20"/>
      <c r="D660" s="19"/>
      <c r="O660" s="22"/>
    </row>
    <row r="661" spans="2:15" s="12" customFormat="1" ht="12.75">
      <c r="B661" s="19"/>
      <c r="C661" s="20"/>
      <c r="D661" s="19"/>
      <c r="O661" s="22"/>
    </row>
    <row r="662" spans="2:15" s="12" customFormat="1" ht="12.75">
      <c r="B662" s="19"/>
      <c r="C662" s="20"/>
      <c r="D662" s="19"/>
      <c r="O662" s="22"/>
    </row>
    <row r="663" spans="2:15" s="12" customFormat="1" ht="12.75">
      <c r="B663" s="19"/>
      <c r="C663" s="20"/>
      <c r="D663" s="19"/>
      <c r="O663" s="22"/>
    </row>
    <row r="664" spans="2:15" s="12" customFormat="1" ht="12.75">
      <c r="B664" s="19"/>
      <c r="C664" s="20"/>
      <c r="D664" s="19"/>
      <c r="O664" s="22"/>
    </row>
    <row r="665" spans="2:15" s="12" customFormat="1" ht="12.75">
      <c r="B665" s="19"/>
      <c r="C665" s="20"/>
      <c r="D665" s="19"/>
      <c r="O665" s="22"/>
    </row>
    <row r="666" spans="2:15" s="12" customFormat="1" ht="12.75">
      <c r="B666" s="19"/>
      <c r="C666" s="20"/>
      <c r="D666" s="19"/>
      <c r="O666" s="22"/>
    </row>
    <row r="667" spans="2:15" s="12" customFormat="1" ht="12.75">
      <c r="B667" s="19"/>
      <c r="C667" s="20"/>
      <c r="D667" s="19"/>
      <c r="O667" s="22"/>
    </row>
    <row r="668" spans="2:15" s="12" customFormat="1" ht="12.75">
      <c r="B668" s="19"/>
      <c r="C668" s="20"/>
      <c r="D668" s="19"/>
      <c r="O668" s="22"/>
    </row>
    <row r="669" spans="2:15" s="12" customFormat="1" ht="12.75">
      <c r="B669" s="19"/>
      <c r="C669" s="20"/>
      <c r="D669" s="19"/>
      <c r="O669" s="22"/>
    </row>
    <row r="670" spans="2:15" s="12" customFormat="1" ht="12.75">
      <c r="B670" s="19"/>
      <c r="C670" s="20"/>
      <c r="D670" s="19"/>
      <c r="O670" s="22"/>
    </row>
    <row r="671" spans="2:15" s="12" customFormat="1" ht="12.75">
      <c r="B671" s="19"/>
      <c r="C671" s="20"/>
      <c r="D671" s="19"/>
      <c r="O671" s="22"/>
    </row>
    <row r="672" spans="2:15" s="12" customFormat="1" ht="12.75">
      <c r="B672" s="19"/>
      <c r="C672" s="20"/>
      <c r="D672" s="19"/>
      <c r="O672" s="22"/>
    </row>
    <row r="673" spans="2:15" s="12" customFormat="1" ht="12.75">
      <c r="B673" s="19"/>
      <c r="C673" s="20"/>
      <c r="D673" s="19"/>
      <c r="O673" s="22"/>
    </row>
    <row r="674" spans="2:15" s="12" customFormat="1" ht="12.75">
      <c r="B674" s="19"/>
      <c r="C674" s="20"/>
      <c r="D674" s="19"/>
      <c r="O674" s="22"/>
    </row>
    <row r="675" spans="2:15" s="12" customFormat="1" ht="12.75">
      <c r="B675" s="19"/>
      <c r="C675" s="20"/>
      <c r="D675" s="19"/>
      <c r="O675" s="22"/>
    </row>
    <row r="676" spans="2:15" s="12" customFormat="1" ht="12.75">
      <c r="B676" s="19"/>
      <c r="C676" s="20"/>
      <c r="D676" s="19"/>
      <c r="O676" s="22"/>
    </row>
    <row r="677" spans="2:15" s="12" customFormat="1" ht="12.75">
      <c r="B677" s="19"/>
      <c r="C677" s="20"/>
      <c r="D677" s="19"/>
      <c r="O677" s="22"/>
    </row>
    <row r="678" spans="2:15" s="12" customFormat="1" ht="12.75">
      <c r="B678" s="19"/>
      <c r="C678" s="20"/>
      <c r="D678" s="19"/>
      <c r="O678" s="22"/>
    </row>
    <row r="679" spans="2:15" s="12" customFormat="1" ht="12.75">
      <c r="B679" s="19"/>
      <c r="C679" s="20"/>
      <c r="D679" s="19"/>
      <c r="O679" s="22"/>
    </row>
    <row r="680" spans="2:15" s="12" customFormat="1" ht="12.75">
      <c r="B680" s="19"/>
      <c r="C680" s="20"/>
      <c r="D680" s="19"/>
      <c r="O680" s="22"/>
    </row>
    <row r="681" spans="2:15" s="12" customFormat="1" ht="12.75">
      <c r="B681" s="19"/>
      <c r="C681" s="20"/>
      <c r="D681" s="19"/>
      <c r="O681" s="22"/>
    </row>
    <row r="682" spans="2:15" s="12" customFormat="1" ht="12.75">
      <c r="B682" s="19"/>
      <c r="C682" s="20"/>
      <c r="D682" s="19"/>
      <c r="O682" s="22"/>
    </row>
    <row r="683" spans="2:15" s="12" customFormat="1" ht="12.75">
      <c r="B683" s="19"/>
      <c r="C683" s="20"/>
      <c r="D683" s="19"/>
      <c r="O683" s="22"/>
    </row>
    <row r="684" spans="2:15" s="12" customFormat="1" ht="12.75">
      <c r="B684" s="19"/>
      <c r="C684" s="20"/>
      <c r="D684" s="19"/>
      <c r="O684" s="22"/>
    </row>
    <row r="685" spans="2:15" s="12" customFormat="1" ht="12.75">
      <c r="B685" s="19"/>
      <c r="C685" s="20"/>
      <c r="D685" s="19"/>
      <c r="O685" s="22"/>
    </row>
    <row r="686" spans="2:15" s="12" customFormat="1" ht="12.75">
      <c r="B686" s="19"/>
      <c r="C686" s="20"/>
      <c r="D686" s="19"/>
      <c r="O686" s="22"/>
    </row>
    <row r="687" spans="2:15" s="12" customFormat="1" ht="12.75">
      <c r="B687" s="19"/>
      <c r="C687" s="20"/>
      <c r="D687" s="19"/>
      <c r="O687" s="22"/>
    </row>
    <row r="688" spans="2:15" s="12" customFormat="1" ht="12.75">
      <c r="B688" s="19"/>
      <c r="C688" s="20"/>
      <c r="D688" s="19"/>
      <c r="O688" s="22"/>
    </row>
    <row r="689" spans="2:15" s="12" customFormat="1" ht="12.75">
      <c r="B689" s="19"/>
      <c r="C689" s="20"/>
      <c r="D689" s="19"/>
      <c r="O689" s="22"/>
    </row>
    <row r="690" spans="2:15" s="12" customFormat="1" ht="12.75">
      <c r="B690" s="19"/>
      <c r="C690" s="20"/>
      <c r="D690" s="19"/>
      <c r="O690" s="22"/>
    </row>
    <row r="691" spans="2:15" s="12" customFormat="1" ht="12.75">
      <c r="B691" s="19"/>
      <c r="C691" s="20"/>
      <c r="D691" s="19"/>
      <c r="O691" s="22"/>
    </row>
    <row r="692" spans="2:15" s="12" customFormat="1" ht="12.75">
      <c r="B692" s="19"/>
      <c r="C692" s="20"/>
      <c r="D692" s="19"/>
      <c r="O692" s="22"/>
    </row>
    <row r="693" spans="2:15" s="12" customFormat="1" ht="12.75">
      <c r="B693" s="19"/>
      <c r="C693" s="20"/>
      <c r="D693" s="19"/>
      <c r="O693" s="22"/>
    </row>
    <row r="694" spans="2:15" s="12" customFormat="1" ht="12.75">
      <c r="B694" s="19"/>
      <c r="C694" s="20"/>
      <c r="D694" s="19"/>
      <c r="O694" s="22"/>
    </row>
    <row r="695" spans="2:15" s="12" customFormat="1" ht="12.75">
      <c r="B695" s="19"/>
      <c r="C695" s="20"/>
      <c r="D695" s="19"/>
      <c r="O695" s="22"/>
    </row>
    <row r="696" spans="2:15" s="12" customFormat="1" ht="12.75">
      <c r="B696" s="19"/>
      <c r="C696" s="20"/>
      <c r="D696" s="19"/>
      <c r="O696" s="22"/>
    </row>
    <row r="697" spans="2:15" s="12" customFormat="1" ht="12.75">
      <c r="B697" s="19"/>
      <c r="C697" s="20"/>
      <c r="D697" s="19"/>
      <c r="O697" s="22"/>
    </row>
    <row r="698" spans="2:15" s="12" customFormat="1" ht="12.75">
      <c r="B698" s="19"/>
      <c r="C698" s="20"/>
      <c r="D698" s="19"/>
      <c r="O698" s="22"/>
    </row>
    <row r="699" spans="2:15" s="12" customFormat="1" ht="12.75">
      <c r="B699" s="19"/>
      <c r="C699" s="20"/>
      <c r="D699" s="19"/>
      <c r="O699" s="22"/>
    </row>
    <row r="700" spans="2:15" s="12" customFormat="1" ht="12.75">
      <c r="B700" s="19"/>
      <c r="C700" s="20"/>
      <c r="D700" s="19"/>
      <c r="O700" s="22"/>
    </row>
    <row r="701" spans="2:15" s="12" customFormat="1" ht="12.75">
      <c r="B701" s="19"/>
      <c r="C701" s="20"/>
      <c r="D701" s="19"/>
      <c r="O701" s="22"/>
    </row>
    <row r="702" spans="2:15" s="12" customFormat="1" ht="12.75">
      <c r="B702" s="19"/>
      <c r="C702" s="20"/>
      <c r="D702" s="19"/>
      <c r="O702" s="22"/>
    </row>
    <row r="703" spans="2:15" s="12" customFormat="1" ht="12.75">
      <c r="B703" s="19"/>
      <c r="C703" s="20"/>
      <c r="D703" s="19"/>
      <c r="O703" s="22"/>
    </row>
    <row r="704" spans="2:15" s="12" customFormat="1" ht="12.75">
      <c r="B704" s="19"/>
      <c r="C704" s="20"/>
      <c r="D704" s="19"/>
      <c r="O704" s="22"/>
    </row>
    <row r="705" spans="2:15" s="12" customFormat="1" ht="12.75">
      <c r="B705" s="19"/>
      <c r="C705" s="20"/>
      <c r="D705" s="19"/>
      <c r="O705" s="22"/>
    </row>
    <row r="706" spans="2:15" s="12" customFormat="1" ht="12.75">
      <c r="B706" s="19"/>
      <c r="C706" s="20"/>
      <c r="D706" s="19"/>
      <c r="O706" s="22"/>
    </row>
    <row r="707" spans="2:15" s="12" customFormat="1" ht="12.75">
      <c r="B707" s="19"/>
      <c r="C707" s="20"/>
      <c r="D707" s="19"/>
      <c r="O707" s="22"/>
    </row>
    <row r="708" spans="2:15" s="12" customFormat="1" ht="12.75">
      <c r="B708" s="19"/>
      <c r="C708" s="20"/>
      <c r="D708" s="19"/>
      <c r="O708" s="22"/>
    </row>
    <row r="709" spans="2:15" s="12" customFormat="1" ht="12.75">
      <c r="B709" s="19"/>
      <c r="C709" s="20"/>
      <c r="D709" s="19"/>
      <c r="O709" s="22"/>
    </row>
    <row r="710" spans="2:15" s="12" customFormat="1" ht="12.75">
      <c r="B710" s="19"/>
      <c r="C710" s="20"/>
      <c r="D710" s="19"/>
      <c r="O710" s="22"/>
    </row>
    <row r="711" spans="2:15" s="12" customFormat="1" ht="12.75">
      <c r="B711" s="19"/>
      <c r="C711" s="20"/>
      <c r="D711" s="19"/>
      <c r="O711" s="22"/>
    </row>
    <row r="712" spans="2:15" s="12" customFormat="1" ht="12.75">
      <c r="B712" s="19"/>
      <c r="C712" s="20"/>
      <c r="D712" s="19"/>
      <c r="O712" s="22"/>
    </row>
    <row r="713" spans="2:15" s="12" customFormat="1" ht="12.75">
      <c r="B713" s="19"/>
      <c r="C713" s="20"/>
      <c r="D713" s="19"/>
      <c r="O713" s="22"/>
    </row>
    <row r="714" spans="2:15" s="12" customFormat="1" ht="12.75">
      <c r="B714" s="19"/>
      <c r="C714" s="20"/>
      <c r="D714" s="19"/>
      <c r="O714" s="22"/>
    </row>
    <row r="715" spans="2:15" s="12" customFormat="1" ht="12.75">
      <c r="B715" s="19"/>
      <c r="C715" s="20"/>
      <c r="D715" s="19"/>
      <c r="O715" s="22"/>
    </row>
    <row r="716" spans="2:15" s="12" customFormat="1" ht="12.75">
      <c r="B716" s="19"/>
      <c r="C716" s="20"/>
      <c r="D716" s="19"/>
      <c r="O716" s="22"/>
    </row>
    <row r="717" spans="2:15" s="12" customFormat="1" ht="12.75">
      <c r="B717" s="19"/>
      <c r="C717" s="20"/>
      <c r="D717" s="19"/>
      <c r="O717" s="22"/>
    </row>
    <row r="718" spans="2:15" s="12" customFormat="1" ht="12.75">
      <c r="B718" s="19"/>
      <c r="C718" s="20"/>
      <c r="D718" s="19"/>
      <c r="O718" s="22"/>
    </row>
    <row r="719" spans="2:15" s="12" customFormat="1" ht="12.75">
      <c r="B719" s="19"/>
      <c r="C719" s="20"/>
      <c r="D719" s="19"/>
      <c r="O719" s="22"/>
    </row>
    <row r="720" spans="2:15" s="12" customFormat="1" ht="12.75">
      <c r="B720" s="19"/>
      <c r="C720" s="20"/>
      <c r="D720" s="19"/>
      <c r="O720" s="22"/>
    </row>
    <row r="721" spans="2:15" s="12" customFormat="1" ht="12.75">
      <c r="B721" s="19"/>
      <c r="C721" s="20"/>
      <c r="D721" s="19"/>
      <c r="O721" s="22"/>
    </row>
    <row r="722" spans="2:15" s="12" customFormat="1" ht="12.75">
      <c r="B722" s="19"/>
      <c r="C722" s="20"/>
      <c r="D722" s="19"/>
      <c r="O722" s="22"/>
    </row>
    <row r="723" spans="2:15" s="12" customFormat="1" ht="12.75">
      <c r="B723" s="19"/>
      <c r="C723" s="20"/>
      <c r="D723" s="19"/>
      <c r="O723" s="22"/>
    </row>
    <row r="724" spans="2:15" s="12" customFormat="1" ht="12.75">
      <c r="B724" s="19"/>
      <c r="C724" s="20"/>
      <c r="D724" s="19"/>
      <c r="O724" s="22"/>
    </row>
    <row r="725" spans="2:15" s="12" customFormat="1" ht="12.75">
      <c r="B725" s="19"/>
      <c r="C725" s="20"/>
      <c r="D725" s="19"/>
      <c r="O725" s="22"/>
    </row>
    <row r="726" spans="2:15" s="12" customFormat="1" ht="12.75">
      <c r="B726" s="19"/>
      <c r="C726" s="20"/>
      <c r="D726" s="19"/>
      <c r="O726" s="22"/>
    </row>
    <row r="727" spans="2:15" s="12" customFormat="1" ht="12.75">
      <c r="B727" s="19"/>
      <c r="C727" s="20"/>
      <c r="D727" s="19"/>
      <c r="O727" s="22"/>
    </row>
    <row r="728" spans="2:15" s="12" customFormat="1" ht="12.75">
      <c r="B728" s="19"/>
      <c r="C728" s="20"/>
      <c r="D728" s="19"/>
      <c r="O728" s="22"/>
    </row>
    <row r="729" spans="2:15" s="12" customFormat="1" ht="12.75">
      <c r="B729" s="19"/>
      <c r="C729" s="20"/>
      <c r="D729" s="19"/>
      <c r="O729" s="22"/>
    </row>
    <row r="730" spans="2:15" s="12" customFormat="1" ht="12.75">
      <c r="B730" s="19"/>
      <c r="C730" s="20"/>
      <c r="D730" s="19"/>
      <c r="O730" s="22"/>
    </row>
    <row r="731" spans="2:15" s="12" customFormat="1" ht="12.75">
      <c r="B731" s="19"/>
      <c r="C731" s="20"/>
      <c r="D731" s="19"/>
      <c r="O731" s="22"/>
    </row>
    <row r="732" spans="2:15" s="12" customFormat="1" ht="12.75">
      <c r="B732" s="19"/>
      <c r="C732" s="20"/>
      <c r="D732" s="19"/>
      <c r="O732" s="22"/>
    </row>
    <row r="733" spans="2:15" s="12" customFormat="1" ht="12.75">
      <c r="B733" s="19"/>
      <c r="C733" s="20"/>
      <c r="D733" s="19"/>
      <c r="O733" s="22"/>
    </row>
    <row r="734" spans="2:15" s="12" customFormat="1" ht="12.75">
      <c r="B734" s="19"/>
      <c r="C734" s="20"/>
      <c r="D734" s="19"/>
      <c r="O734" s="22"/>
    </row>
    <row r="735" spans="2:15" s="12" customFormat="1" ht="12.75">
      <c r="B735" s="19"/>
      <c r="C735" s="20"/>
      <c r="D735" s="19"/>
      <c r="O735" s="22"/>
    </row>
    <row r="736" spans="2:15" s="12" customFormat="1" ht="12.75">
      <c r="B736" s="19"/>
      <c r="C736" s="20"/>
      <c r="D736" s="19"/>
      <c r="O736" s="22"/>
    </row>
    <row r="737" spans="2:15" s="12" customFormat="1" ht="12.75">
      <c r="B737" s="19"/>
      <c r="C737" s="20"/>
      <c r="D737" s="19"/>
      <c r="O737" s="22"/>
    </row>
    <row r="738" spans="2:15" s="12" customFormat="1" ht="12.75">
      <c r="B738" s="19"/>
      <c r="C738" s="20"/>
      <c r="D738" s="19"/>
      <c r="O738" s="22"/>
    </row>
    <row r="739" spans="2:15" s="12" customFormat="1" ht="12.75">
      <c r="B739" s="19"/>
      <c r="C739" s="20"/>
      <c r="D739" s="19"/>
      <c r="O739" s="22"/>
    </row>
    <row r="740" spans="2:15" s="12" customFormat="1" ht="12.75">
      <c r="B740" s="19"/>
      <c r="C740" s="20"/>
      <c r="D740" s="19"/>
      <c r="O740" s="22"/>
    </row>
    <row r="741" spans="2:15" s="12" customFormat="1" ht="12.75">
      <c r="B741" s="19"/>
      <c r="C741" s="20"/>
      <c r="D741" s="19"/>
      <c r="O741" s="22"/>
    </row>
    <row r="742" spans="2:15" s="12" customFormat="1" ht="12.75">
      <c r="B742" s="19"/>
      <c r="C742" s="20"/>
      <c r="D742" s="19"/>
      <c r="O742" s="22"/>
    </row>
    <row r="743" spans="2:15" s="12" customFormat="1" ht="12.75">
      <c r="B743" s="19"/>
      <c r="C743" s="20"/>
      <c r="D743" s="19"/>
      <c r="O743" s="22"/>
    </row>
    <row r="744" spans="2:15" s="12" customFormat="1" ht="12.75">
      <c r="B744" s="19"/>
      <c r="C744" s="20"/>
      <c r="D744" s="19"/>
      <c r="O744" s="22"/>
    </row>
    <row r="745" spans="2:15" s="12" customFormat="1" ht="12.75">
      <c r="B745" s="19"/>
      <c r="C745" s="20"/>
      <c r="D745" s="19"/>
      <c r="O745" s="22"/>
    </row>
    <row r="746" spans="2:15" s="12" customFormat="1" ht="12.75">
      <c r="B746" s="19"/>
      <c r="C746" s="20"/>
      <c r="D746" s="19"/>
      <c r="O746" s="22"/>
    </row>
    <row r="747" spans="2:15" s="12" customFormat="1" ht="12.75">
      <c r="B747" s="19"/>
      <c r="C747" s="20"/>
      <c r="D747" s="19"/>
      <c r="O747" s="22"/>
    </row>
    <row r="748" spans="2:15" s="12" customFormat="1" ht="12.75">
      <c r="B748" s="19"/>
      <c r="C748" s="20"/>
      <c r="D748" s="19"/>
      <c r="O748" s="22"/>
    </row>
    <row r="749" spans="2:15" s="12" customFormat="1" ht="12.75">
      <c r="B749" s="19"/>
      <c r="C749" s="20"/>
      <c r="D749" s="19"/>
      <c r="O749" s="22"/>
    </row>
    <row r="750" spans="2:15" s="12" customFormat="1" ht="12.75">
      <c r="B750" s="19"/>
      <c r="C750" s="20"/>
      <c r="D750" s="19"/>
      <c r="O750" s="22"/>
    </row>
    <row r="751" spans="2:15" s="12" customFormat="1" ht="12.75">
      <c r="B751" s="19"/>
      <c r="C751" s="20"/>
      <c r="D751" s="19"/>
      <c r="O751" s="22"/>
    </row>
    <row r="752" spans="2:15" s="12" customFormat="1" ht="12.75">
      <c r="B752" s="19"/>
      <c r="C752" s="20"/>
      <c r="D752" s="19"/>
      <c r="O752" s="22"/>
    </row>
    <row r="753" spans="2:15" s="12" customFormat="1" ht="12.75">
      <c r="B753" s="19"/>
      <c r="C753" s="20"/>
      <c r="D753" s="19"/>
      <c r="O753" s="22"/>
    </row>
    <row r="754" spans="2:15" s="12" customFormat="1" ht="12.75">
      <c r="B754" s="19"/>
      <c r="C754" s="20"/>
      <c r="D754" s="19"/>
      <c r="O754" s="22"/>
    </row>
    <row r="755" spans="2:15" s="12" customFormat="1" ht="12.75">
      <c r="B755" s="19"/>
      <c r="C755" s="20"/>
      <c r="D755" s="19"/>
      <c r="O755" s="22"/>
    </row>
    <row r="756" spans="2:15" s="12" customFormat="1" ht="12.75">
      <c r="B756" s="19"/>
      <c r="C756" s="20"/>
      <c r="D756" s="19"/>
      <c r="O756" s="22"/>
    </row>
    <row r="757" spans="2:15" s="12" customFormat="1" ht="12.75">
      <c r="B757" s="19"/>
      <c r="C757" s="20"/>
      <c r="D757" s="19"/>
      <c r="O757" s="22"/>
    </row>
    <row r="758" spans="2:15" s="12" customFormat="1" ht="12.75">
      <c r="B758" s="19"/>
      <c r="C758" s="20"/>
      <c r="D758" s="19"/>
      <c r="O758" s="22"/>
    </row>
    <row r="759" spans="2:15" s="12" customFormat="1" ht="12.75">
      <c r="B759" s="19"/>
      <c r="C759" s="20"/>
      <c r="D759" s="19"/>
      <c r="O759" s="22"/>
    </row>
    <row r="760" spans="2:15" s="12" customFormat="1" ht="12.75">
      <c r="B760" s="19"/>
      <c r="C760" s="20"/>
      <c r="D760" s="19"/>
      <c r="O760" s="22"/>
    </row>
    <row r="761" spans="2:15" s="12" customFormat="1" ht="12.75">
      <c r="B761" s="19"/>
      <c r="C761" s="20"/>
      <c r="D761" s="19"/>
      <c r="O761" s="22"/>
    </row>
    <row r="762" spans="2:15" s="12" customFormat="1" ht="12.75">
      <c r="B762" s="19"/>
      <c r="C762" s="20"/>
      <c r="D762" s="19"/>
      <c r="O762" s="22"/>
    </row>
    <row r="763" spans="2:15" s="12" customFormat="1" ht="12.75">
      <c r="B763" s="19"/>
      <c r="C763" s="20"/>
      <c r="D763" s="19"/>
      <c r="O763" s="22"/>
    </row>
    <row r="764" spans="2:15" s="12" customFormat="1" ht="12.75">
      <c r="B764" s="19"/>
      <c r="C764" s="20"/>
      <c r="D764" s="19"/>
      <c r="O764" s="22"/>
    </row>
    <row r="765" spans="2:15" s="12" customFormat="1" ht="12.75">
      <c r="B765" s="19"/>
      <c r="C765" s="20"/>
      <c r="D765" s="19"/>
      <c r="O765" s="22"/>
    </row>
    <row r="766" spans="2:15" s="12" customFormat="1" ht="12.75">
      <c r="B766" s="19"/>
      <c r="C766" s="20"/>
      <c r="D766" s="19"/>
      <c r="O766" s="22"/>
    </row>
    <row r="767" spans="2:15" s="12" customFormat="1" ht="12.75">
      <c r="B767" s="19"/>
      <c r="C767" s="20"/>
      <c r="D767" s="19"/>
      <c r="O767" s="22"/>
    </row>
    <row r="768" spans="2:15" s="12" customFormat="1" ht="12.75">
      <c r="B768" s="19"/>
      <c r="C768" s="20"/>
      <c r="D768" s="19"/>
      <c r="O768" s="22"/>
    </row>
    <row r="769" spans="2:15" s="12" customFormat="1" ht="12.75">
      <c r="B769" s="19"/>
      <c r="C769" s="20"/>
      <c r="D769" s="19"/>
      <c r="O769" s="22"/>
    </row>
    <row r="770" spans="2:15" s="12" customFormat="1" ht="12.75">
      <c r="B770" s="19"/>
      <c r="C770" s="20"/>
      <c r="D770" s="19"/>
      <c r="O770" s="22"/>
    </row>
    <row r="771" spans="2:15" s="12" customFormat="1" ht="12.75">
      <c r="B771" s="19"/>
      <c r="C771" s="20"/>
      <c r="D771" s="19"/>
      <c r="O771" s="22"/>
    </row>
    <row r="772" spans="2:15" s="12" customFormat="1" ht="12.75">
      <c r="B772" s="19"/>
      <c r="C772" s="20"/>
      <c r="D772" s="19"/>
      <c r="O772" s="22"/>
    </row>
    <row r="773" spans="2:15" s="12" customFormat="1" ht="12.75">
      <c r="B773" s="19"/>
      <c r="C773" s="20"/>
      <c r="D773" s="19"/>
      <c r="O773" s="22"/>
    </row>
    <row r="774" spans="2:15" s="12" customFormat="1" ht="12.75">
      <c r="B774" s="19"/>
      <c r="C774" s="20"/>
      <c r="D774" s="19"/>
      <c r="O774" s="22"/>
    </row>
    <row r="775" spans="2:15" s="12" customFormat="1" ht="12.75">
      <c r="B775" s="19"/>
      <c r="C775" s="20"/>
      <c r="D775" s="19"/>
      <c r="O775" s="22"/>
    </row>
    <row r="776" spans="2:15" s="12" customFormat="1" ht="12.75">
      <c r="B776" s="19"/>
      <c r="C776" s="20"/>
      <c r="D776" s="19"/>
      <c r="O776" s="22"/>
    </row>
    <row r="777" spans="2:15" s="12" customFormat="1" ht="12.75">
      <c r="B777" s="19"/>
      <c r="C777" s="20"/>
      <c r="D777" s="19"/>
      <c r="O777" s="22"/>
    </row>
    <row r="778" spans="2:15" s="12" customFormat="1" ht="12.75">
      <c r="B778" s="19"/>
      <c r="C778" s="20"/>
      <c r="D778" s="19"/>
      <c r="O778" s="22"/>
    </row>
    <row r="779" spans="2:15" s="12" customFormat="1" ht="12.75">
      <c r="B779" s="19"/>
      <c r="C779" s="20"/>
      <c r="D779" s="19"/>
      <c r="O779" s="22"/>
    </row>
    <row r="780" spans="2:15" s="12" customFormat="1" ht="12.75">
      <c r="B780" s="19"/>
      <c r="C780" s="20"/>
      <c r="D780" s="19"/>
      <c r="O780" s="22"/>
    </row>
    <row r="781" spans="2:15" s="12" customFormat="1" ht="12.75">
      <c r="B781" s="19"/>
      <c r="C781" s="20"/>
      <c r="D781" s="19"/>
      <c r="O781" s="22"/>
    </row>
    <row r="782" spans="2:15" s="12" customFormat="1" ht="12.75">
      <c r="B782" s="19"/>
      <c r="C782" s="20"/>
      <c r="D782" s="19"/>
      <c r="O782" s="22"/>
    </row>
    <row r="783" spans="2:15" s="12" customFormat="1" ht="12.75">
      <c r="B783" s="19"/>
      <c r="C783" s="20"/>
      <c r="D783" s="19"/>
      <c r="O783" s="22"/>
    </row>
    <row r="784" spans="2:15" s="12" customFormat="1" ht="12.75">
      <c r="B784" s="19"/>
      <c r="C784" s="20"/>
      <c r="D784" s="19"/>
      <c r="O784" s="22"/>
    </row>
    <row r="785" spans="2:15" s="12" customFormat="1" ht="12.75">
      <c r="B785" s="19"/>
      <c r="C785" s="20"/>
      <c r="D785" s="19"/>
      <c r="O785" s="22"/>
    </row>
    <row r="786" spans="2:15" s="12" customFormat="1" ht="12.75">
      <c r="B786" s="19"/>
      <c r="C786" s="20"/>
      <c r="D786" s="19"/>
      <c r="O786" s="22"/>
    </row>
    <row r="787" spans="2:15" s="12" customFormat="1" ht="12.75">
      <c r="B787" s="19"/>
      <c r="C787" s="20"/>
      <c r="D787" s="19"/>
      <c r="O787" s="22"/>
    </row>
    <row r="788" spans="2:15" s="12" customFormat="1" ht="12.75">
      <c r="B788" s="19"/>
      <c r="C788" s="20"/>
      <c r="D788" s="19"/>
      <c r="O788" s="22"/>
    </row>
    <row r="789" spans="2:15" s="12" customFormat="1" ht="12.75">
      <c r="B789" s="19"/>
      <c r="C789" s="20"/>
      <c r="D789" s="19"/>
      <c r="O789" s="22"/>
    </row>
    <row r="790" spans="2:15" s="12" customFormat="1" ht="12.75">
      <c r="B790" s="19"/>
      <c r="C790" s="20"/>
      <c r="D790" s="19"/>
      <c r="O790" s="22"/>
    </row>
    <row r="791" spans="2:15" s="12" customFormat="1" ht="12.75">
      <c r="B791" s="19"/>
      <c r="C791" s="20"/>
      <c r="D791" s="19"/>
      <c r="O791" s="22"/>
    </row>
    <row r="792" spans="2:15" s="12" customFormat="1" ht="12.75">
      <c r="B792" s="19"/>
      <c r="C792" s="20"/>
      <c r="D792" s="19"/>
      <c r="O792" s="22"/>
    </row>
    <row r="793" spans="2:15" s="12" customFormat="1" ht="12.75">
      <c r="B793" s="19"/>
      <c r="C793" s="20"/>
      <c r="D793" s="19"/>
      <c r="O793" s="22"/>
    </row>
    <row r="794" spans="2:15" s="12" customFormat="1" ht="12.75">
      <c r="B794" s="19"/>
      <c r="C794" s="20"/>
      <c r="D794" s="19"/>
      <c r="O794" s="22"/>
    </row>
    <row r="795" spans="2:15" s="12" customFormat="1" ht="12.75">
      <c r="B795" s="19"/>
      <c r="C795" s="20"/>
      <c r="D795" s="19"/>
      <c r="O795" s="22"/>
    </row>
    <row r="796" spans="2:15" s="12" customFormat="1" ht="12.75">
      <c r="B796" s="19"/>
      <c r="C796" s="20"/>
      <c r="D796" s="19"/>
      <c r="O796" s="22"/>
    </row>
    <row r="797" spans="2:15" s="12" customFormat="1" ht="12.75">
      <c r="B797" s="19"/>
      <c r="C797" s="20"/>
      <c r="D797" s="19"/>
      <c r="O797" s="22"/>
    </row>
    <row r="798" spans="2:15" s="12" customFormat="1" ht="12.75">
      <c r="B798" s="19"/>
      <c r="C798" s="20"/>
      <c r="D798" s="19"/>
      <c r="O798" s="22"/>
    </row>
    <row r="799" spans="2:15" s="12" customFormat="1" ht="12.75">
      <c r="B799" s="19"/>
      <c r="C799" s="20"/>
      <c r="D799" s="19"/>
      <c r="O799" s="22"/>
    </row>
    <row r="800" spans="2:15" s="12" customFormat="1" ht="12.75">
      <c r="B800" s="19"/>
      <c r="C800" s="20"/>
      <c r="D800" s="19"/>
      <c r="O800" s="22"/>
    </row>
    <row r="801" spans="2:15" s="12" customFormat="1" ht="12.75">
      <c r="B801" s="19"/>
      <c r="C801" s="20"/>
      <c r="D801" s="19"/>
      <c r="O801" s="22"/>
    </row>
    <row r="802" spans="2:15" s="12" customFormat="1" ht="12.75">
      <c r="B802" s="19"/>
      <c r="C802" s="20"/>
      <c r="D802" s="19"/>
      <c r="O802" s="22"/>
    </row>
    <row r="803" spans="2:15" s="12" customFormat="1" ht="12.75">
      <c r="B803" s="19"/>
      <c r="C803" s="20"/>
      <c r="D803" s="19"/>
      <c r="O803" s="22"/>
    </row>
    <row r="804" spans="2:15" s="12" customFormat="1" ht="12.75">
      <c r="B804" s="19"/>
      <c r="C804" s="20"/>
      <c r="D804" s="19"/>
      <c r="O804" s="22"/>
    </row>
    <row r="805" spans="2:15" s="12" customFormat="1" ht="12.75">
      <c r="B805" s="19"/>
      <c r="C805" s="20"/>
      <c r="D805" s="19"/>
      <c r="O805" s="22"/>
    </row>
    <row r="806" spans="2:15" s="12" customFormat="1" ht="12.75">
      <c r="B806" s="19"/>
      <c r="C806" s="20"/>
      <c r="D806" s="19"/>
      <c r="O806" s="22"/>
    </row>
    <row r="807" spans="2:15" s="12" customFormat="1" ht="12.75">
      <c r="B807" s="19"/>
      <c r="C807" s="20"/>
      <c r="D807" s="19"/>
      <c r="O807" s="22"/>
    </row>
    <row r="808" spans="2:15" s="12" customFormat="1" ht="12.75">
      <c r="B808" s="19"/>
      <c r="C808" s="20"/>
      <c r="D808" s="19"/>
      <c r="O808" s="22"/>
    </row>
    <row r="809" spans="2:15" s="12" customFormat="1" ht="12.75">
      <c r="B809" s="19"/>
      <c r="C809" s="20"/>
      <c r="D809" s="19"/>
      <c r="O809" s="22"/>
    </row>
    <row r="810" spans="2:15" s="12" customFormat="1" ht="12.75">
      <c r="B810" s="19"/>
      <c r="C810" s="20"/>
      <c r="D810" s="19"/>
      <c r="O810" s="22"/>
    </row>
    <row r="811" spans="2:15" s="12" customFormat="1" ht="12.75">
      <c r="B811" s="19"/>
      <c r="C811" s="20"/>
      <c r="D811" s="19"/>
      <c r="O811" s="22"/>
    </row>
    <row r="812" spans="2:15" s="12" customFormat="1" ht="12.75">
      <c r="B812" s="19"/>
      <c r="C812" s="20"/>
      <c r="D812" s="19"/>
      <c r="O812" s="22"/>
    </row>
    <row r="813" spans="2:15" s="12" customFormat="1" ht="12.75">
      <c r="B813" s="19"/>
      <c r="C813" s="20"/>
      <c r="D813" s="19"/>
      <c r="O813" s="22"/>
    </row>
    <row r="814" spans="2:15" s="12" customFormat="1" ht="12.75">
      <c r="B814" s="19"/>
      <c r="C814" s="20"/>
      <c r="D814" s="19"/>
      <c r="O814" s="22"/>
    </row>
    <row r="815" spans="2:15" s="12" customFormat="1" ht="12.75">
      <c r="B815" s="19"/>
      <c r="C815" s="20"/>
      <c r="D815" s="19"/>
      <c r="O815" s="22"/>
    </row>
    <row r="816" spans="2:15" s="12" customFormat="1" ht="12.75">
      <c r="B816" s="19"/>
      <c r="C816" s="20"/>
      <c r="D816" s="19"/>
      <c r="O816" s="22"/>
    </row>
    <row r="817" spans="2:15" s="12" customFormat="1" ht="12.75">
      <c r="B817" s="19"/>
      <c r="C817" s="20"/>
      <c r="D817" s="19"/>
      <c r="O817" s="22"/>
    </row>
    <row r="818" spans="2:15" s="12" customFormat="1" ht="12.75">
      <c r="B818" s="19"/>
      <c r="C818" s="20"/>
      <c r="D818" s="19"/>
      <c r="O818" s="22"/>
    </row>
    <row r="819" spans="2:15" s="12" customFormat="1" ht="12.75">
      <c r="B819" s="19"/>
      <c r="C819" s="20"/>
      <c r="D819" s="19"/>
      <c r="O819" s="22"/>
    </row>
    <row r="820" spans="2:15" s="12" customFormat="1" ht="12.75">
      <c r="B820" s="19"/>
      <c r="C820" s="20"/>
      <c r="D820" s="19"/>
      <c r="O820" s="22"/>
    </row>
    <row r="821" spans="2:15" s="12" customFormat="1" ht="12.75">
      <c r="B821" s="19"/>
      <c r="C821" s="20"/>
      <c r="D821" s="19"/>
      <c r="O821" s="22"/>
    </row>
    <row r="822" spans="2:15" s="12" customFormat="1" ht="12.75">
      <c r="B822" s="19"/>
      <c r="C822" s="20"/>
      <c r="D822" s="19"/>
      <c r="O822" s="22"/>
    </row>
    <row r="823" spans="2:15" s="12" customFormat="1" ht="12.75">
      <c r="B823" s="19"/>
      <c r="C823" s="20"/>
      <c r="D823" s="19"/>
      <c r="O823" s="22"/>
    </row>
    <row r="824" spans="2:15" s="12" customFormat="1" ht="12.75">
      <c r="B824" s="19"/>
      <c r="C824" s="20"/>
      <c r="D824" s="19"/>
      <c r="O824" s="22"/>
    </row>
    <row r="825" spans="2:15" s="12" customFormat="1" ht="12.75">
      <c r="B825" s="19"/>
      <c r="C825" s="20"/>
      <c r="D825" s="19"/>
      <c r="O825" s="22"/>
    </row>
    <row r="826" spans="2:15" s="12" customFormat="1" ht="12.75">
      <c r="B826" s="19"/>
      <c r="C826" s="20"/>
      <c r="D826" s="19"/>
      <c r="O826" s="22"/>
    </row>
    <row r="827" spans="2:15" s="12" customFormat="1" ht="12.75">
      <c r="B827" s="19"/>
      <c r="C827" s="20"/>
      <c r="D827" s="19"/>
      <c r="O827" s="22"/>
    </row>
    <row r="828" spans="2:15" s="12" customFormat="1" ht="12.75">
      <c r="B828" s="19"/>
      <c r="C828" s="20"/>
      <c r="D828" s="19"/>
      <c r="O828" s="22"/>
    </row>
    <row r="829" spans="2:15" s="12" customFormat="1" ht="12.75">
      <c r="B829" s="19"/>
      <c r="C829" s="20"/>
      <c r="D829" s="19"/>
      <c r="O829" s="22"/>
    </row>
    <row r="830" spans="2:15" s="12" customFormat="1" ht="12.75">
      <c r="B830" s="19"/>
      <c r="C830" s="20"/>
      <c r="D830" s="19"/>
      <c r="O830" s="22"/>
    </row>
    <row r="831" spans="2:15" s="12" customFormat="1" ht="12.75">
      <c r="B831" s="19"/>
      <c r="C831" s="20"/>
      <c r="D831" s="19"/>
      <c r="O831" s="22"/>
    </row>
    <row r="832" spans="2:15" s="12" customFormat="1" ht="12.75">
      <c r="B832" s="19"/>
      <c r="C832" s="20"/>
      <c r="D832" s="19"/>
      <c r="O832" s="22"/>
    </row>
    <row r="833" spans="2:15" s="12" customFormat="1" ht="12.75">
      <c r="B833" s="19"/>
      <c r="C833" s="20"/>
      <c r="D833" s="19"/>
      <c r="O833" s="22"/>
    </row>
    <row r="834" spans="2:15" s="12" customFormat="1" ht="12.75">
      <c r="B834" s="19"/>
      <c r="C834" s="20"/>
      <c r="D834" s="19"/>
      <c r="O834" s="22"/>
    </row>
    <row r="835" spans="2:15" s="12" customFormat="1" ht="12.75">
      <c r="B835" s="19"/>
      <c r="C835" s="20"/>
      <c r="D835" s="19"/>
      <c r="O835" s="22"/>
    </row>
    <row r="836" spans="2:15" s="12" customFormat="1" ht="12.75">
      <c r="B836" s="19"/>
      <c r="C836" s="20"/>
      <c r="D836" s="19"/>
      <c r="O836" s="22"/>
    </row>
    <row r="837" spans="2:15" s="12" customFormat="1" ht="12.75">
      <c r="B837" s="19"/>
      <c r="C837" s="20"/>
      <c r="D837" s="19"/>
      <c r="O837" s="22"/>
    </row>
    <row r="838" spans="2:15" s="12" customFormat="1" ht="12.75">
      <c r="B838" s="19"/>
      <c r="C838" s="20"/>
      <c r="D838" s="19"/>
      <c r="O838" s="22"/>
    </row>
    <row r="839" spans="2:15" s="12" customFormat="1" ht="12.75">
      <c r="B839" s="19"/>
      <c r="C839" s="20"/>
      <c r="D839" s="19"/>
      <c r="O839" s="22"/>
    </row>
    <row r="840" spans="2:15" s="12" customFormat="1" ht="12.75">
      <c r="B840" s="19"/>
      <c r="C840" s="20"/>
      <c r="D840" s="19"/>
      <c r="O840" s="22"/>
    </row>
    <row r="841" spans="2:15" s="12" customFormat="1" ht="12.75">
      <c r="B841" s="19"/>
      <c r="C841" s="20"/>
      <c r="D841" s="19"/>
      <c r="O841" s="22"/>
    </row>
    <row r="842" spans="2:15" s="12" customFormat="1" ht="12.75">
      <c r="B842" s="19"/>
      <c r="C842" s="20"/>
      <c r="D842" s="19"/>
      <c r="O842" s="22"/>
    </row>
    <row r="843" spans="2:15" s="12" customFormat="1" ht="12.75">
      <c r="B843" s="19"/>
      <c r="C843" s="20"/>
      <c r="D843" s="19"/>
      <c r="O843" s="22"/>
    </row>
    <row r="844" spans="2:15" s="12" customFormat="1" ht="12.75">
      <c r="B844" s="19"/>
      <c r="C844" s="20"/>
      <c r="D844" s="19"/>
      <c r="O844" s="22"/>
    </row>
    <row r="845" spans="2:15" s="12" customFormat="1" ht="12.75">
      <c r="B845" s="19"/>
      <c r="C845" s="20"/>
      <c r="D845" s="19"/>
      <c r="O845" s="22"/>
    </row>
    <row r="846" spans="2:15" s="12" customFormat="1" ht="12.75">
      <c r="B846" s="19"/>
      <c r="C846" s="20"/>
      <c r="D846" s="19"/>
      <c r="O846" s="22"/>
    </row>
    <row r="847" spans="2:15" s="12" customFormat="1" ht="12.75">
      <c r="B847" s="19"/>
      <c r="C847" s="20"/>
      <c r="D847" s="19"/>
      <c r="O847" s="22"/>
    </row>
    <row r="848" spans="2:15" s="12" customFormat="1" ht="12.75">
      <c r="B848" s="19"/>
      <c r="C848" s="20"/>
      <c r="D848" s="19"/>
      <c r="O848" s="22"/>
    </row>
    <row r="849" spans="2:15" s="12" customFormat="1" ht="12.75">
      <c r="B849" s="19"/>
      <c r="C849" s="20"/>
      <c r="D849" s="19"/>
      <c r="O849" s="22"/>
    </row>
    <row r="850" spans="2:15" s="12" customFormat="1" ht="12.75">
      <c r="B850" s="19"/>
      <c r="C850" s="20"/>
      <c r="D850" s="19"/>
      <c r="O850" s="22"/>
    </row>
    <row r="851" spans="2:15" s="12" customFormat="1" ht="12.75">
      <c r="B851" s="19"/>
      <c r="C851" s="20"/>
      <c r="D851" s="19"/>
      <c r="O851" s="22"/>
    </row>
    <row r="852" spans="2:15" s="12" customFormat="1" ht="12.75">
      <c r="B852" s="19"/>
      <c r="C852" s="20"/>
      <c r="D852" s="19"/>
      <c r="O852" s="22"/>
    </row>
    <row r="853" spans="2:15" s="12" customFormat="1" ht="12.75">
      <c r="B853" s="19"/>
      <c r="C853" s="20"/>
      <c r="D853" s="19"/>
      <c r="O853" s="22"/>
    </row>
    <row r="854" spans="2:15" s="12" customFormat="1" ht="12.75">
      <c r="B854" s="19"/>
      <c r="C854" s="20"/>
      <c r="D854" s="19"/>
      <c r="O854" s="22"/>
    </row>
    <row r="855" spans="2:15" s="12" customFormat="1" ht="12.75">
      <c r="B855" s="19"/>
      <c r="C855" s="20"/>
      <c r="D855" s="19"/>
      <c r="O855" s="22"/>
    </row>
    <row r="856" spans="2:15" s="12" customFormat="1" ht="12.75">
      <c r="B856" s="19"/>
      <c r="C856" s="20"/>
      <c r="D856" s="19"/>
      <c r="O856" s="22"/>
    </row>
    <row r="857" spans="2:15" s="12" customFormat="1" ht="12.75">
      <c r="B857" s="19"/>
      <c r="C857" s="20"/>
      <c r="D857" s="19"/>
      <c r="O857" s="22"/>
    </row>
    <row r="858" spans="2:15" s="12" customFormat="1" ht="12.75">
      <c r="B858" s="19"/>
      <c r="C858" s="20"/>
      <c r="D858" s="19"/>
      <c r="O858" s="22"/>
    </row>
    <row r="859" spans="2:15" s="12" customFormat="1" ht="12.75">
      <c r="B859" s="19"/>
      <c r="C859" s="20"/>
      <c r="D859" s="19"/>
      <c r="O859" s="22"/>
    </row>
    <row r="860" spans="2:15" s="12" customFormat="1" ht="12.75">
      <c r="B860" s="19"/>
      <c r="C860" s="20"/>
      <c r="D860" s="19"/>
      <c r="O860" s="22"/>
    </row>
    <row r="861" spans="2:15" s="12" customFormat="1" ht="12.75">
      <c r="B861" s="19"/>
      <c r="C861" s="20"/>
      <c r="D861" s="19"/>
      <c r="O861" s="22"/>
    </row>
    <row r="862" spans="2:15" s="12" customFormat="1" ht="12.75">
      <c r="B862" s="19"/>
      <c r="C862" s="20"/>
      <c r="D862" s="19"/>
      <c r="O862" s="22"/>
    </row>
    <row r="863" spans="2:15" s="12" customFormat="1" ht="12.75">
      <c r="B863" s="19"/>
      <c r="C863" s="20"/>
      <c r="D863" s="19"/>
      <c r="O863" s="22"/>
    </row>
    <row r="864" spans="2:15" s="12" customFormat="1" ht="12.75">
      <c r="B864" s="19"/>
      <c r="C864" s="20"/>
      <c r="D864" s="19"/>
      <c r="O864" s="22"/>
    </row>
    <row r="865" spans="2:15" s="12" customFormat="1" ht="12.75">
      <c r="B865" s="19"/>
      <c r="C865" s="20"/>
      <c r="D865" s="19"/>
      <c r="O865" s="22"/>
    </row>
    <row r="866" spans="2:15" s="12" customFormat="1" ht="12.75">
      <c r="B866" s="19"/>
      <c r="C866" s="20"/>
      <c r="D866" s="19"/>
      <c r="O866" s="22"/>
    </row>
    <row r="867" spans="2:15" s="12" customFormat="1" ht="12.75">
      <c r="B867" s="19"/>
      <c r="C867" s="20"/>
      <c r="D867" s="19"/>
      <c r="O867" s="22"/>
    </row>
    <row r="868" spans="2:15" s="12" customFormat="1" ht="12.75">
      <c r="B868" s="19"/>
      <c r="C868" s="20"/>
      <c r="D868" s="19"/>
      <c r="O868" s="22"/>
    </row>
    <row r="869" spans="2:15" s="12" customFormat="1" ht="12.75">
      <c r="B869" s="19"/>
      <c r="C869" s="20"/>
      <c r="D869" s="19"/>
      <c r="O869" s="22"/>
    </row>
    <row r="870" spans="2:15" s="12" customFormat="1" ht="12.75">
      <c r="B870" s="19"/>
      <c r="C870" s="20"/>
      <c r="D870" s="19"/>
      <c r="O870" s="22"/>
    </row>
    <row r="871" spans="2:15" s="12" customFormat="1" ht="12.75">
      <c r="B871" s="19"/>
      <c r="C871" s="20"/>
      <c r="D871" s="19"/>
      <c r="O871" s="22"/>
    </row>
    <row r="872" spans="2:15" s="12" customFormat="1" ht="12.75">
      <c r="B872" s="19"/>
      <c r="C872" s="20"/>
      <c r="D872" s="19"/>
      <c r="O872" s="22"/>
    </row>
    <row r="873" spans="2:15" s="12" customFormat="1" ht="12.75">
      <c r="B873" s="19"/>
      <c r="C873" s="20"/>
      <c r="D873" s="19"/>
      <c r="O873" s="22"/>
    </row>
    <row r="874" spans="2:15" s="12" customFormat="1" ht="12.75">
      <c r="B874" s="19"/>
      <c r="C874" s="20"/>
      <c r="D874" s="19"/>
      <c r="O874" s="22"/>
    </row>
    <row r="875" spans="2:15" s="12" customFormat="1" ht="12.75">
      <c r="B875" s="19"/>
      <c r="C875" s="20"/>
      <c r="D875" s="19"/>
      <c r="O875" s="22"/>
    </row>
    <row r="876" spans="2:15" s="12" customFormat="1" ht="12.75">
      <c r="B876" s="19"/>
      <c r="C876" s="20"/>
      <c r="D876" s="19"/>
      <c r="O876" s="22"/>
    </row>
    <row r="877" spans="2:15" s="12" customFormat="1" ht="12.75">
      <c r="B877" s="19"/>
      <c r="C877" s="20"/>
      <c r="D877" s="19"/>
      <c r="O877" s="22"/>
    </row>
    <row r="878" spans="2:15" s="12" customFormat="1" ht="12.75">
      <c r="B878" s="19"/>
      <c r="C878" s="20"/>
      <c r="D878" s="19"/>
      <c r="O878" s="22"/>
    </row>
    <row r="879" spans="2:15" s="12" customFormat="1" ht="12.75">
      <c r="B879" s="19"/>
      <c r="C879" s="20"/>
      <c r="D879" s="19"/>
      <c r="O879" s="22"/>
    </row>
    <row r="880" spans="2:15" s="12" customFormat="1" ht="12.75">
      <c r="B880" s="19"/>
      <c r="C880" s="20"/>
      <c r="D880" s="19"/>
      <c r="O880" s="22"/>
    </row>
    <row r="881" spans="2:15" s="12" customFormat="1" ht="12.75">
      <c r="B881" s="19"/>
      <c r="C881" s="20"/>
      <c r="D881" s="19"/>
      <c r="O881" s="22"/>
    </row>
    <row r="882" spans="2:15" s="12" customFormat="1" ht="12.75">
      <c r="B882" s="19"/>
      <c r="C882" s="20"/>
      <c r="D882" s="19"/>
      <c r="O882" s="22"/>
    </row>
    <row r="883" spans="2:15" s="12" customFormat="1" ht="12.75">
      <c r="B883" s="19"/>
      <c r="C883" s="20"/>
      <c r="D883" s="19"/>
      <c r="O883" s="22"/>
    </row>
    <row r="884" spans="2:15" s="12" customFormat="1" ht="12.75">
      <c r="B884" s="19"/>
      <c r="C884" s="20"/>
      <c r="D884" s="19"/>
      <c r="O884" s="22"/>
    </row>
    <row r="885" spans="2:15" s="12" customFormat="1" ht="12.75">
      <c r="B885" s="19"/>
      <c r="C885" s="20"/>
      <c r="D885" s="19"/>
      <c r="O885" s="22"/>
    </row>
    <row r="886" spans="2:15" s="12" customFormat="1" ht="12.75">
      <c r="B886" s="19"/>
      <c r="C886" s="20"/>
      <c r="D886" s="19"/>
      <c r="O886" s="22"/>
    </row>
    <row r="887" spans="2:15" s="12" customFormat="1" ht="12.75">
      <c r="B887" s="19"/>
      <c r="C887" s="20"/>
      <c r="D887" s="19"/>
      <c r="O887" s="22"/>
    </row>
    <row r="888" spans="2:15" s="12" customFormat="1" ht="12.75">
      <c r="B888" s="19"/>
      <c r="C888" s="20"/>
      <c r="D888" s="19"/>
      <c r="O888" s="22"/>
    </row>
    <row r="889" spans="2:15" s="12" customFormat="1" ht="12.75">
      <c r="B889" s="19"/>
      <c r="C889" s="20"/>
      <c r="D889" s="19"/>
      <c r="O889" s="22"/>
    </row>
    <row r="890" spans="2:15" s="12" customFormat="1" ht="12.75">
      <c r="B890" s="19"/>
      <c r="C890" s="20"/>
      <c r="D890" s="19"/>
      <c r="O890" s="22"/>
    </row>
    <row r="891" spans="2:15" s="12" customFormat="1" ht="12.75">
      <c r="B891" s="19"/>
      <c r="C891" s="20"/>
      <c r="D891" s="19"/>
      <c r="O891" s="22"/>
    </row>
    <row r="892" spans="2:15" s="12" customFormat="1" ht="12.75">
      <c r="B892" s="19"/>
      <c r="C892" s="20"/>
      <c r="D892" s="19"/>
      <c r="O892" s="22"/>
    </row>
    <row r="893" spans="2:15" s="12" customFormat="1" ht="12.75">
      <c r="B893" s="19"/>
      <c r="C893" s="20"/>
      <c r="D893" s="19"/>
      <c r="O893" s="22"/>
    </row>
    <row r="894" spans="2:15" s="12" customFormat="1" ht="12.75">
      <c r="B894" s="19"/>
      <c r="C894" s="20"/>
      <c r="D894" s="19"/>
      <c r="O894" s="22"/>
    </row>
    <row r="895" spans="2:15" s="12" customFormat="1" ht="12.75">
      <c r="B895" s="19"/>
      <c r="C895" s="20"/>
      <c r="D895" s="19"/>
      <c r="O895" s="22"/>
    </row>
    <row r="896" spans="2:15" s="12" customFormat="1" ht="12.75">
      <c r="B896" s="19"/>
      <c r="C896" s="20"/>
      <c r="D896" s="19"/>
      <c r="O896" s="22"/>
    </row>
    <row r="897" spans="2:15" s="12" customFormat="1" ht="12.75">
      <c r="B897" s="19"/>
      <c r="C897" s="20"/>
      <c r="D897" s="19"/>
      <c r="O897" s="22"/>
    </row>
    <row r="898" spans="2:15" s="12" customFormat="1" ht="12.75">
      <c r="B898" s="19"/>
      <c r="C898" s="20"/>
      <c r="D898" s="19"/>
      <c r="O898" s="22"/>
    </row>
    <row r="899" spans="2:15" s="12" customFormat="1" ht="12.75">
      <c r="B899" s="19"/>
      <c r="C899" s="20"/>
      <c r="D899" s="19"/>
      <c r="O899" s="22"/>
    </row>
    <row r="900" spans="2:15" s="12" customFormat="1" ht="12.75">
      <c r="B900" s="19"/>
      <c r="C900" s="20"/>
      <c r="D900" s="19"/>
      <c r="O900" s="22"/>
    </row>
    <row r="901" spans="2:15" s="12" customFormat="1" ht="12.75">
      <c r="B901" s="19"/>
      <c r="C901" s="20"/>
      <c r="D901" s="19"/>
      <c r="O901" s="22"/>
    </row>
    <row r="902" spans="2:15" s="12" customFormat="1" ht="12.75">
      <c r="B902" s="19"/>
      <c r="C902" s="20"/>
      <c r="D902" s="19"/>
      <c r="O902" s="22"/>
    </row>
    <row r="903" spans="2:15" s="12" customFormat="1" ht="12.75">
      <c r="B903" s="19"/>
      <c r="C903" s="20"/>
      <c r="D903" s="19"/>
      <c r="O903" s="22"/>
    </row>
    <row r="904" spans="2:15" s="12" customFormat="1" ht="12.75">
      <c r="B904" s="19"/>
      <c r="C904" s="20"/>
      <c r="D904" s="19"/>
      <c r="O904" s="22"/>
    </row>
    <row r="905" spans="2:15" s="12" customFormat="1" ht="12.75">
      <c r="B905" s="19"/>
      <c r="C905" s="20"/>
      <c r="D905" s="19"/>
      <c r="O905" s="22"/>
    </row>
    <row r="906" spans="2:15" s="12" customFormat="1" ht="12.75">
      <c r="B906" s="19"/>
      <c r="C906" s="20"/>
      <c r="D906" s="19"/>
      <c r="O906" s="22"/>
    </row>
    <row r="907" spans="2:15" s="12" customFormat="1" ht="12.75">
      <c r="B907" s="19"/>
      <c r="C907" s="20"/>
      <c r="D907" s="19"/>
      <c r="O907" s="22"/>
    </row>
    <row r="908" spans="2:15" s="12" customFormat="1" ht="12.75">
      <c r="B908" s="19"/>
      <c r="C908" s="20"/>
      <c r="D908" s="19"/>
      <c r="O908" s="22"/>
    </row>
    <row r="909" spans="2:15" s="12" customFormat="1" ht="12.75">
      <c r="B909" s="19"/>
      <c r="C909" s="20"/>
      <c r="D909" s="19"/>
      <c r="O909" s="22"/>
    </row>
    <row r="910" spans="2:15" s="12" customFormat="1" ht="12.75">
      <c r="B910" s="19"/>
      <c r="C910" s="20"/>
      <c r="D910" s="19"/>
      <c r="O910" s="22"/>
    </row>
    <row r="911" spans="2:15" s="12" customFormat="1" ht="12.75">
      <c r="B911" s="19"/>
      <c r="C911" s="20"/>
      <c r="D911" s="19"/>
      <c r="O911" s="22"/>
    </row>
    <row r="912" spans="2:15" s="12" customFormat="1" ht="12.75">
      <c r="B912" s="19"/>
      <c r="C912" s="20"/>
      <c r="D912" s="19"/>
      <c r="O912" s="22"/>
    </row>
    <row r="913" spans="2:15" s="12" customFormat="1" ht="12.75">
      <c r="B913" s="19"/>
      <c r="C913" s="20"/>
      <c r="D913" s="19"/>
      <c r="O913" s="22"/>
    </row>
    <row r="914" spans="2:15" s="12" customFormat="1" ht="12.75">
      <c r="B914" s="19"/>
      <c r="C914" s="20"/>
      <c r="D914" s="19"/>
      <c r="O914" s="22"/>
    </row>
    <row r="915" spans="2:15" s="12" customFormat="1" ht="12.75">
      <c r="B915" s="19"/>
      <c r="C915" s="20"/>
      <c r="D915" s="19"/>
      <c r="O915" s="22"/>
    </row>
    <row r="916" spans="2:15" s="12" customFormat="1" ht="12.75">
      <c r="B916" s="19"/>
      <c r="C916" s="20"/>
      <c r="D916" s="19"/>
      <c r="O916" s="22"/>
    </row>
    <row r="917" spans="2:15" s="12" customFormat="1" ht="12.75">
      <c r="B917" s="19"/>
      <c r="C917" s="20"/>
      <c r="D917" s="19"/>
      <c r="O917" s="22"/>
    </row>
    <row r="918" spans="2:15" s="12" customFormat="1" ht="12.75">
      <c r="B918" s="19"/>
      <c r="C918" s="20"/>
      <c r="D918" s="19"/>
      <c r="O918" s="22"/>
    </row>
    <row r="919" spans="2:15" s="12" customFormat="1" ht="12.75">
      <c r="B919" s="19"/>
      <c r="C919" s="20"/>
      <c r="D919" s="19"/>
      <c r="O919" s="22"/>
    </row>
    <row r="920" spans="2:15" s="12" customFormat="1" ht="12.75">
      <c r="B920" s="19"/>
      <c r="C920" s="20"/>
      <c r="D920" s="19"/>
      <c r="O920" s="22"/>
    </row>
    <row r="921" spans="2:15" s="12" customFormat="1" ht="12.75">
      <c r="B921" s="19"/>
      <c r="C921" s="20"/>
      <c r="D921" s="19"/>
      <c r="O921" s="22"/>
    </row>
    <row r="922" spans="2:15" s="12" customFormat="1" ht="12.75">
      <c r="B922" s="19"/>
      <c r="C922" s="20"/>
      <c r="D922" s="19"/>
      <c r="O922" s="22"/>
    </row>
    <row r="923" spans="2:15" s="12" customFormat="1" ht="12.75">
      <c r="B923" s="19"/>
      <c r="C923" s="20"/>
      <c r="D923" s="19"/>
      <c r="O923" s="22"/>
    </row>
    <row r="924" spans="2:15" s="12" customFormat="1" ht="12.75">
      <c r="B924" s="19"/>
      <c r="C924" s="20"/>
      <c r="D924" s="19"/>
      <c r="O924" s="22"/>
    </row>
    <row r="925" spans="2:15" s="12" customFormat="1" ht="12.75">
      <c r="B925" s="19"/>
      <c r="C925" s="20"/>
      <c r="D925" s="19"/>
      <c r="O925" s="22"/>
    </row>
    <row r="926" spans="2:15" s="12" customFormat="1" ht="12.75">
      <c r="B926" s="19"/>
      <c r="C926" s="20"/>
      <c r="D926" s="19"/>
      <c r="O926" s="22"/>
    </row>
    <row r="927" spans="2:15" s="12" customFormat="1" ht="12.75">
      <c r="B927" s="19"/>
      <c r="C927" s="20"/>
      <c r="D927" s="19"/>
      <c r="O927" s="22"/>
    </row>
    <row r="928" spans="2:15" s="12" customFormat="1" ht="12.75">
      <c r="B928" s="19"/>
      <c r="C928" s="20"/>
      <c r="D928" s="19"/>
      <c r="O928" s="22"/>
    </row>
    <row r="929" spans="2:15" s="12" customFormat="1" ht="12.75">
      <c r="B929" s="19"/>
      <c r="C929" s="20"/>
      <c r="D929" s="19"/>
      <c r="O929" s="22"/>
    </row>
    <row r="930" spans="2:15" s="12" customFormat="1" ht="12.75">
      <c r="B930" s="19"/>
      <c r="C930" s="20"/>
      <c r="D930" s="19"/>
      <c r="O930" s="22"/>
    </row>
    <row r="931" spans="2:15" s="12" customFormat="1" ht="12.75">
      <c r="B931" s="19"/>
      <c r="C931" s="20"/>
      <c r="D931" s="19"/>
      <c r="O931" s="22"/>
    </row>
    <row r="932" spans="2:15" s="12" customFormat="1" ht="12.75">
      <c r="B932" s="19"/>
      <c r="C932" s="20"/>
      <c r="D932" s="19"/>
      <c r="O932" s="22"/>
    </row>
    <row r="933" spans="2:15" s="12" customFormat="1" ht="12.75">
      <c r="B933" s="19"/>
      <c r="C933" s="20"/>
      <c r="D933" s="19"/>
      <c r="O933" s="22"/>
    </row>
    <row r="934" spans="2:15" s="12" customFormat="1" ht="12.75">
      <c r="B934" s="19"/>
      <c r="C934" s="20"/>
      <c r="D934" s="19"/>
      <c r="O934" s="22"/>
    </row>
    <row r="935" spans="2:15" s="12" customFormat="1" ht="12.75">
      <c r="B935" s="19"/>
      <c r="C935" s="20"/>
      <c r="D935" s="19"/>
      <c r="O935" s="22"/>
    </row>
    <row r="936" spans="2:15" s="12" customFormat="1" ht="12.75">
      <c r="B936" s="19"/>
      <c r="C936" s="20"/>
      <c r="D936" s="19"/>
      <c r="O936" s="22"/>
    </row>
    <row r="937" spans="2:15" s="12" customFormat="1" ht="12.75">
      <c r="B937" s="19"/>
      <c r="C937" s="20"/>
      <c r="D937" s="19"/>
      <c r="O937" s="22"/>
    </row>
    <row r="938" spans="2:15" s="12" customFormat="1" ht="12.75">
      <c r="B938" s="19"/>
      <c r="C938" s="20"/>
      <c r="D938" s="19"/>
      <c r="O938" s="22"/>
    </row>
    <row r="939" spans="2:15" s="12" customFormat="1" ht="12.75">
      <c r="B939" s="19"/>
      <c r="C939" s="20"/>
      <c r="D939" s="19"/>
      <c r="O939" s="22"/>
    </row>
    <row r="940" spans="2:15" s="12" customFormat="1" ht="12.75">
      <c r="B940" s="19"/>
      <c r="C940" s="20"/>
      <c r="D940" s="19"/>
      <c r="O940" s="22"/>
    </row>
    <row r="941" spans="2:15" s="12" customFormat="1" ht="12.75">
      <c r="B941" s="19"/>
      <c r="C941" s="20"/>
      <c r="D941" s="19"/>
      <c r="O941" s="22"/>
    </row>
    <row r="942" spans="2:15" s="12" customFormat="1" ht="12.75">
      <c r="B942" s="19"/>
      <c r="C942" s="20"/>
      <c r="D942" s="19"/>
      <c r="O942" s="22"/>
    </row>
    <row r="943" spans="2:15" s="12" customFormat="1" ht="12.75">
      <c r="B943" s="19"/>
      <c r="C943" s="20"/>
      <c r="D943" s="19"/>
      <c r="O943" s="22"/>
    </row>
    <row r="944" spans="2:15" s="12" customFormat="1" ht="12.75">
      <c r="B944" s="19"/>
      <c r="C944" s="20"/>
      <c r="D944" s="19"/>
      <c r="O944" s="22"/>
    </row>
    <row r="945" spans="2:15" s="12" customFormat="1" ht="12.75">
      <c r="B945" s="19"/>
      <c r="C945" s="20"/>
      <c r="D945" s="19"/>
      <c r="O945" s="22"/>
    </row>
    <row r="946" spans="2:15" s="12" customFormat="1" ht="12.75">
      <c r="B946" s="19"/>
      <c r="C946" s="20"/>
      <c r="D946" s="19"/>
      <c r="O946" s="22"/>
    </row>
    <row r="947" spans="2:15" s="12" customFormat="1" ht="12.75">
      <c r="B947" s="19"/>
      <c r="C947" s="20"/>
      <c r="D947" s="19"/>
      <c r="O947" s="22"/>
    </row>
    <row r="948" spans="2:15" s="12" customFormat="1" ht="12.75">
      <c r="B948" s="19"/>
      <c r="C948" s="20"/>
      <c r="D948" s="19"/>
      <c r="O948" s="22"/>
    </row>
    <row r="949" spans="2:15" s="12" customFormat="1" ht="12.75">
      <c r="B949" s="19"/>
      <c r="C949" s="20"/>
      <c r="D949" s="19"/>
      <c r="O949" s="22"/>
    </row>
    <row r="950" spans="2:15" s="12" customFormat="1" ht="12.75">
      <c r="B950" s="19"/>
      <c r="C950" s="20"/>
      <c r="D950" s="19"/>
      <c r="O950" s="22"/>
    </row>
    <row r="951" spans="2:15" s="12" customFormat="1" ht="12.75">
      <c r="B951" s="19"/>
      <c r="C951" s="20"/>
      <c r="D951" s="19"/>
      <c r="O951" s="22"/>
    </row>
    <row r="952" spans="2:15" s="12" customFormat="1" ht="12.75">
      <c r="B952" s="19"/>
      <c r="C952" s="20"/>
      <c r="D952" s="19"/>
      <c r="O952" s="22"/>
    </row>
    <row r="953" spans="2:15" s="12" customFormat="1" ht="12.75">
      <c r="B953" s="19"/>
      <c r="C953" s="20"/>
      <c r="D953" s="19"/>
      <c r="O953" s="22"/>
    </row>
    <row r="954" spans="2:15" s="12" customFormat="1" ht="12.75">
      <c r="B954" s="19"/>
      <c r="C954" s="20"/>
      <c r="D954" s="19"/>
      <c r="O954" s="22"/>
    </row>
    <row r="955" spans="2:15" s="12" customFormat="1" ht="12.75">
      <c r="B955" s="19"/>
      <c r="C955" s="20"/>
      <c r="D955" s="19"/>
      <c r="O955" s="22"/>
    </row>
    <row r="956" spans="2:15" s="12" customFormat="1" ht="12.75">
      <c r="B956" s="19"/>
      <c r="C956" s="20"/>
      <c r="D956" s="19"/>
      <c r="O956" s="22"/>
    </row>
    <row r="957" spans="2:15" s="12" customFormat="1" ht="12.75">
      <c r="B957" s="19"/>
      <c r="C957" s="20"/>
      <c r="D957" s="19"/>
      <c r="O957" s="22"/>
    </row>
    <row r="958" spans="2:15" s="12" customFormat="1" ht="12.75">
      <c r="B958" s="19"/>
      <c r="C958" s="20"/>
      <c r="D958" s="19"/>
      <c r="O958" s="22"/>
    </row>
    <row r="959" spans="2:15" s="12" customFormat="1" ht="12.75">
      <c r="B959" s="19"/>
      <c r="C959" s="20"/>
      <c r="D959" s="19"/>
      <c r="O959" s="22"/>
    </row>
    <row r="960" spans="2:15" s="12" customFormat="1" ht="12.75">
      <c r="B960" s="19"/>
      <c r="C960" s="20"/>
      <c r="D960" s="19"/>
      <c r="O960" s="22"/>
    </row>
    <row r="961" spans="2:15" s="12" customFormat="1" ht="12.75">
      <c r="B961" s="19"/>
      <c r="C961" s="20"/>
      <c r="D961" s="19"/>
      <c r="O961" s="22"/>
    </row>
    <row r="962" spans="2:15" s="12" customFormat="1" ht="12.75">
      <c r="B962" s="19"/>
      <c r="C962" s="20"/>
      <c r="D962" s="19"/>
      <c r="O962" s="22"/>
    </row>
    <row r="963" spans="2:15" s="12" customFormat="1" ht="12.75">
      <c r="B963" s="19"/>
      <c r="C963" s="20"/>
      <c r="D963" s="19"/>
      <c r="O963" s="22"/>
    </row>
    <row r="964" spans="2:15" s="12" customFormat="1" ht="12.75">
      <c r="B964" s="19"/>
      <c r="C964" s="20"/>
      <c r="D964" s="19"/>
      <c r="O964" s="22"/>
    </row>
    <row r="965" spans="2:15" s="12" customFormat="1" ht="12.75">
      <c r="B965" s="19"/>
      <c r="C965" s="20"/>
      <c r="D965" s="19"/>
      <c r="O965" s="22"/>
    </row>
    <row r="966" spans="2:15" s="12" customFormat="1" ht="12.75">
      <c r="B966" s="19"/>
      <c r="C966" s="20"/>
      <c r="D966" s="19"/>
      <c r="O966" s="22"/>
    </row>
    <row r="967" spans="2:15" s="12" customFormat="1" ht="12.75">
      <c r="B967" s="19"/>
      <c r="C967" s="20"/>
      <c r="D967" s="19"/>
      <c r="O967" s="22"/>
    </row>
    <row r="968" spans="2:15" s="12" customFormat="1" ht="12.75">
      <c r="B968" s="19"/>
      <c r="C968" s="20"/>
      <c r="D968" s="19"/>
      <c r="O968" s="22"/>
    </row>
    <row r="969" spans="2:15" s="12" customFormat="1" ht="12.75">
      <c r="B969" s="19"/>
      <c r="C969" s="20"/>
      <c r="D969" s="19"/>
      <c r="O969" s="22"/>
    </row>
    <row r="970" spans="2:15" s="12" customFormat="1" ht="12.75">
      <c r="B970" s="19"/>
      <c r="C970" s="20"/>
      <c r="D970" s="19"/>
      <c r="O970" s="22"/>
    </row>
    <row r="971" spans="2:15" s="12" customFormat="1" ht="12.75">
      <c r="B971" s="19"/>
      <c r="C971" s="20"/>
      <c r="D971" s="19"/>
      <c r="O971" s="22"/>
    </row>
    <row r="972" spans="2:15" s="12" customFormat="1" ht="12.75">
      <c r="B972" s="19"/>
      <c r="C972" s="20"/>
      <c r="D972" s="19"/>
      <c r="O972" s="22"/>
    </row>
    <row r="973" spans="2:15" s="12" customFormat="1" ht="12.75">
      <c r="B973" s="19"/>
      <c r="C973" s="20"/>
      <c r="D973" s="19"/>
      <c r="O973" s="22"/>
    </row>
    <row r="974" spans="2:15" s="12" customFormat="1" ht="12.75">
      <c r="B974" s="19"/>
      <c r="C974" s="20"/>
      <c r="D974" s="19"/>
      <c r="O974" s="22"/>
    </row>
    <row r="975" spans="2:15" s="12" customFormat="1" ht="12.75">
      <c r="B975" s="19"/>
      <c r="C975" s="20"/>
      <c r="D975" s="19"/>
      <c r="O975" s="22"/>
    </row>
    <row r="976" spans="2:15" s="12" customFormat="1" ht="12.75">
      <c r="B976" s="19"/>
      <c r="C976" s="20"/>
      <c r="D976" s="19"/>
      <c r="O976" s="22"/>
    </row>
    <row r="977" spans="2:15" s="12" customFormat="1" ht="12.75">
      <c r="B977" s="19"/>
      <c r="C977" s="20"/>
      <c r="D977" s="19"/>
      <c r="O977" s="22"/>
    </row>
    <row r="978" spans="2:15" s="12" customFormat="1" ht="12.75">
      <c r="B978" s="19"/>
      <c r="C978" s="20"/>
      <c r="D978" s="19"/>
      <c r="O978" s="22"/>
    </row>
    <row r="979" spans="2:15" s="12" customFormat="1" ht="12.75">
      <c r="B979" s="19"/>
      <c r="C979" s="20"/>
      <c r="D979" s="19"/>
      <c r="O979" s="22"/>
    </row>
    <row r="980" spans="2:15" s="12" customFormat="1" ht="12.75">
      <c r="B980" s="19"/>
      <c r="C980" s="20"/>
      <c r="D980" s="19"/>
      <c r="O980" s="22"/>
    </row>
    <row r="981" spans="2:15" s="12" customFormat="1" ht="12.75">
      <c r="B981" s="19"/>
      <c r="C981" s="20"/>
      <c r="D981" s="19"/>
      <c r="O981" s="22"/>
    </row>
    <row r="982" spans="2:15" s="12" customFormat="1" ht="12.75">
      <c r="B982" s="19"/>
      <c r="C982" s="20"/>
      <c r="D982" s="19"/>
      <c r="O982" s="22"/>
    </row>
    <row r="983" spans="2:15" s="12" customFormat="1" ht="12.75">
      <c r="B983" s="19"/>
      <c r="C983" s="20"/>
      <c r="D983" s="19"/>
      <c r="O983" s="22"/>
    </row>
    <row r="984" spans="2:15" s="12" customFormat="1" ht="12.75">
      <c r="B984" s="19"/>
      <c r="C984" s="20"/>
      <c r="D984" s="19"/>
      <c r="O984" s="22"/>
    </row>
    <row r="985" spans="2:15" s="12" customFormat="1" ht="12.75">
      <c r="B985" s="19"/>
      <c r="C985" s="20"/>
      <c r="D985" s="19"/>
      <c r="O985" s="22"/>
    </row>
    <row r="986" spans="2:15" s="12" customFormat="1" ht="12.75">
      <c r="B986" s="19"/>
      <c r="C986" s="20"/>
      <c r="D986" s="19"/>
      <c r="O986" s="22"/>
    </row>
    <row r="987" spans="2:15" s="12" customFormat="1" ht="12.75">
      <c r="B987" s="19"/>
      <c r="C987" s="20"/>
      <c r="D987" s="19"/>
      <c r="O987" s="22"/>
    </row>
    <row r="988" spans="2:15" s="12" customFormat="1" ht="12.75">
      <c r="B988" s="19"/>
      <c r="C988" s="20"/>
      <c r="D988" s="19"/>
      <c r="O988" s="22"/>
    </row>
    <row r="989" spans="2:15" s="12" customFormat="1" ht="12.75">
      <c r="B989" s="19"/>
      <c r="C989" s="20"/>
      <c r="D989" s="19"/>
      <c r="O989" s="22"/>
    </row>
    <row r="990" spans="2:15" s="12" customFormat="1" ht="12.75">
      <c r="B990" s="19"/>
      <c r="C990" s="20"/>
      <c r="D990" s="19"/>
      <c r="O990" s="22"/>
    </row>
    <row r="991" spans="2:15" s="12" customFormat="1" ht="12.75">
      <c r="B991" s="19"/>
      <c r="C991" s="20"/>
      <c r="D991" s="19"/>
      <c r="O991" s="22"/>
    </row>
    <row r="992" spans="2:15" s="12" customFormat="1" ht="12.75">
      <c r="B992" s="19"/>
      <c r="C992" s="20"/>
      <c r="D992" s="19"/>
      <c r="O992" s="22"/>
    </row>
    <row r="993" spans="2:15" s="12" customFormat="1" ht="12.75">
      <c r="B993" s="19"/>
      <c r="C993" s="20"/>
      <c r="D993" s="19"/>
      <c r="O993" s="22"/>
    </row>
    <row r="994" spans="2:15" s="12" customFormat="1" ht="12.75">
      <c r="B994" s="19"/>
      <c r="C994" s="20"/>
      <c r="D994" s="19"/>
      <c r="O994" s="22"/>
    </row>
    <row r="995" spans="2:15" s="12" customFormat="1" ht="12.75">
      <c r="B995" s="19"/>
      <c r="C995" s="20"/>
      <c r="D995" s="19"/>
      <c r="O995" s="22"/>
    </row>
    <row r="996" spans="2:15" s="12" customFormat="1" ht="12.75">
      <c r="B996" s="19"/>
      <c r="C996" s="20"/>
      <c r="D996" s="19"/>
      <c r="O996" s="22"/>
    </row>
    <row r="997" spans="2:15" s="12" customFormat="1" ht="12.75">
      <c r="B997" s="19"/>
      <c r="C997" s="20"/>
      <c r="D997" s="19"/>
      <c r="O997" s="22"/>
    </row>
    <row r="998" spans="2:15" s="12" customFormat="1" ht="12.75">
      <c r="B998" s="19"/>
      <c r="C998" s="20"/>
      <c r="D998" s="19"/>
      <c r="O998" s="22"/>
    </row>
    <row r="999" spans="2:15" s="12" customFormat="1" ht="12.75">
      <c r="B999" s="19"/>
      <c r="C999" s="20"/>
      <c r="D999" s="19"/>
      <c r="O999" s="22"/>
    </row>
    <row r="1000" spans="2:15" s="12" customFormat="1" ht="12.75">
      <c r="B1000" s="19"/>
      <c r="C1000" s="20"/>
      <c r="D1000" s="19"/>
      <c r="O1000" s="22"/>
    </row>
    <row r="1001" spans="2:15" s="12" customFormat="1" ht="12.75">
      <c r="B1001" s="19"/>
      <c r="C1001" s="20"/>
      <c r="D1001" s="19"/>
      <c r="O1001" s="22"/>
    </row>
    <row r="1002" spans="2:15" s="12" customFormat="1" ht="12.75">
      <c r="B1002" s="19"/>
      <c r="C1002" s="20"/>
      <c r="D1002" s="19"/>
      <c r="O1002" s="22"/>
    </row>
    <row r="1003" spans="2:15" s="12" customFormat="1" ht="12.75">
      <c r="B1003" s="19"/>
      <c r="C1003" s="20"/>
      <c r="D1003" s="19"/>
      <c r="O1003" s="22"/>
    </row>
    <row r="1004" spans="2:15" s="12" customFormat="1" ht="12.75">
      <c r="B1004" s="19"/>
      <c r="C1004" s="20"/>
      <c r="D1004" s="19"/>
      <c r="O1004" s="22"/>
    </row>
    <row r="1005" spans="2:15" s="12" customFormat="1" ht="12.75">
      <c r="B1005" s="19"/>
      <c r="C1005" s="20"/>
      <c r="D1005" s="19"/>
      <c r="O1005" s="22"/>
    </row>
    <row r="1006" spans="2:15" s="12" customFormat="1" ht="12.75">
      <c r="B1006" s="19"/>
      <c r="C1006" s="20"/>
      <c r="D1006" s="19"/>
      <c r="O1006" s="22"/>
    </row>
    <row r="1007" spans="2:15" s="12" customFormat="1" ht="12.75">
      <c r="B1007" s="19"/>
      <c r="C1007" s="20"/>
      <c r="D1007" s="19"/>
      <c r="O1007" s="22"/>
    </row>
    <row r="1008" spans="2:15" s="12" customFormat="1" ht="12.75">
      <c r="B1008" s="19"/>
      <c r="C1008" s="20"/>
      <c r="D1008" s="19"/>
      <c r="O1008" s="22"/>
    </row>
    <row r="1009" spans="2:15" s="12" customFormat="1" ht="12.75">
      <c r="B1009" s="19"/>
      <c r="C1009" s="20"/>
      <c r="D1009" s="19"/>
      <c r="O1009" s="22"/>
    </row>
    <row r="1010" spans="2:15" s="12" customFormat="1" ht="12.75">
      <c r="B1010" s="19"/>
      <c r="C1010" s="20"/>
      <c r="D1010" s="19"/>
      <c r="O1010" s="22"/>
    </row>
    <row r="1011" spans="2:15" s="12" customFormat="1" ht="12.75">
      <c r="B1011" s="19"/>
      <c r="C1011" s="20"/>
      <c r="D1011" s="19"/>
      <c r="O1011" s="22"/>
    </row>
    <row r="1012" spans="2:15" s="12" customFormat="1" ht="12.75">
      <c r="B1012" s="19"/>
      <c r="C1012" s="20"/>
      <c r="D1012" s="19"/>
      <c r="O1012" s="22"/>
    </row>
    <row r="1013" spans="2:15" s="12" customFormat="1" ht="12.75">
      <c r="B1013" s="19"/>
      <c r="C1013" s="20"/>
      <c r="D1013" s="19"/>
      <c r="O1013" s="22"/>
    </row>
    <row r="1014" spans="2:15" s="12" customFormat="1" ht="12.75">
      <c r="B1014" s="19"/>
      <c r="C1014" s="20"/>
      <c r="D1014" s="19"/>
      <c r="O1014" s="22"/>
    </row>
    <row r="1015" spans="2:15" s="12" customFormat="1" ht="12.75">
      <c r="B1015" s="19"/>
      <c r="C1015" s="20"/>
      <c r="D1015" s="19"/>
      <c r="O1015" s="22"/>
    </row>
    <row r="1016" spans="2:15" s="12" customFormat="1" ht="12.75">
      <c r="B1016" s="19"/>
      <c r="C1016" s="20"/>
      <c r="D1016" s="19"/>
      <c r="O1016" s="22"/>
    </row>
    <row r="1017" spans="2:15" s="12" customFormat="1" ht="12.75">
      <c r="B1017" s="19"/>
      <c r="C1017" s="20"/>
      <c r="D1017" s="19"/>
      <c r="O1017" s="22"/>
    </row>
    <row r="1018" spans="2:15" s="12" customFormat="1" ht="12.75">
      <c r="B1018" s="19"/>
      <c r="C1018" s="20"/>
      <c r="D1018" s="19"/>
      <c r="O1018" s="22"/>
    </row>
    <row r="1019" spans="2:15" s="12" customFormat="1" ht="12.75">
      <c r="B1019" s="19"/>
      <c r="C1019" s="20"/>
      <c r="D1019" s="19"/>
      <c r="O1019" s="22"/>
    </row>
    <row r="1020" spans="2:15" s="12" customFormat="1" ht="12.75">
      <c r="B1020" s="19"/>
      <c r="C1020" s="20"/>
      <c r="D1020" s="19"/>
      <c r="O1020" s="22"/>
    </row>
    <row r="1021" spans="2:15" s="12" customFormat="1" ht="12.75">
      <c r="B1021" s="19"/>
      <c r="C1021" s="20"/>
      <c r="D1021" s="19"/>
      <c r="O1021" s="22"/>
    </row>
    <row r="1022" spans="2:15" s="12" customFormat="1" ht="12.75">
      <c r="B1022" s="19"/>
      <c r="C1022" s="20"/>
      <c r="D1022" s="19"/>
      <c r="O1022" s="22"/>
    </row>
    <row r="1023" spans="2:15" s="12" customFormat="1" ht="12.75">
      <c r="B1023" s="19"/>
      <c r="C1023" s="20"/>
      <c r="D1023" s="19"/>
      <c r="O1023" s="22"/>
    </row>
    <row r="1024" spans="2:15" s="12" customFormat="1" ht="12.75">
      <c r="B1024" s="19"/>
      <c r="C1024" s="20"/>
      <c r="D1024" s="19"/>
      <c r="O1024" s="22"/>
    </row>
    <row r="1025" spans="2:15" s="12" customFormat="1" ht="12.75">
      <c r="B1025" s="19"/>
      <c r="C1025" s="20"/>
      <c r="D1025" s="19"/>
      <c r="O1025" s="22"/>
    </row>
    <row r="1026" spans="2:15" s="12" customFormat="1" ht="12.75">
      <c r="B1026" s="19"/>
      <c r="C1026" s="20"/>
      <c r="D1026" s="19"/>
      <c r="O1026" s="22"/>
    </row>
    <row r="1027" spans="2:15" s="12" customFormat="1" ht="12.75">
      <c r="B1027" s="19"/>
      <c r="C1027" s="20"/>
      <c r="D1027" s="19"/>
      <c r="O1027" s="22"/>
    </row>
    <row r="1028" spans="2:15" s="12" customFormat="1" ht="12.75">
      <c r="B1028" s="19"/>
      <c r="C1028" s="20"/>
      <c r="D1028" s="19"/>
      <c r="O1028" s="22"/>
    </row>
    <row r="1029" spans="2:15" s="12" customFormat="1" ht="12.75">
      <c r="B1029" s="19"/>
      <c r="C1029" s="20"/>
      <c r="D1029" s="19"/>
      <c r="O1029" s="22"/>
    </row>
    <row r="1030" spans="2:15" s="12" customFormat="1" ht="12.75">
      <c r="B1030" s="19"/>
      <c r="C1030" s="20"/>
      <c r="D1030" s="19"/>
      <c r="O1030" s="22"/>
    </row>
    <row r="1031" spans="2:15" s="12" customFormat="1" ht="12.75">
      <c r="B1031" s="19"/>
      <c r="C1031" s="20"/>
      <c r="D1031" s="19"/>
      <c r="O1031" s="22"/>
    </row>
    <row r="1032" spans="2:15" s="12" customFormat="1" ht="12.75">
      <c r="B1032" s="19"/>
      <c r="C1032" s="20"/>
      <c r="D1032" s="19"/>
      <c r="O1032" s="22"/>
    </row>
    <row r="1033" spans="2:15" s="12" customFormat="1" ht="12.75">
      <c r="B1033" s="19"/>
      <c r="C1033" s="20"/>
      <c r="D1033" s="19"/>
      <c r="O1033" s="22"/>
    </row>
    <row r="1034" spans="2:15" s="12" customFormat="1" ht="12.75">
      <c r="B1034" s="19"/>
      <c r="C1034" s="20"/>
      <c r="D1034" s="19"/>
      <c r="O1034" s="22"/>
    </row>
    <row r="1035" spans="2:15" s="12" customFormat="1" ht="12.75">
      <c r="B1035" s="19"/>
      <c r="C1035" s="20"/>
      <c r="D1035" s="19"/>
      <c r="O1035" s="22"/>
    </row>
    <row r="1036" spans="2:15" s="12" customFormat="1" ht="12.75">
      <c r="B1036" s="19"/>
      <c r="C1036" s="20"/>
      <c r="D1036" s="19"/>
      <c r="O1036" s="22"/>
    </row>
    <row r="1037" spans="2:15" s="12" customFormat="1" ht="12.75">
      <c r="B1037" s="19"/>
      <c r="C1037" s="20"/>
      <c r="D1037" s="19"/>
      <c r="O1037" s="22"/>
    </row>
    <row r="1038" spans="2:15" s="12" customFormat="1" ht="12.75">
      <c r="B1038" s="19"/>
      <c r="C1038" s="20"/>
      <c r="D1038" s="19"/>
      <c r="O1038" s="22"/>
    </row>
    <row r="1039" spans="2:15" s="12" customFormat="1" ht="12.75">
      <c r="B1039" s="19"/>
      <c r="C1039" s="20"/>
      <c r="D1039" s="19"/>
      <c r="O1039" s="22"/>
    </row>
    <row r="1040" spans="2:15" s="12" customFormat="1" ht="12.75">
      <c r="B1040" s="19"/>
      <c r="C1040" s="20"/>
      <c r="D1040" s="19"/>
      <c r="O1040" s="22"/>
    </row>
    <row r="1041" spans="2:15" s="12" customFormat="1" ht="12.75">
      <c r="B1041" s="19"/>
      <c r="C1041" s="20"/>
      <c r="D1041" s="19"/>
      <c r="O1041" s="22"/>
    </row>
    <row r="1042" spans="2:15" s="12" customFormat="1" ht="12.75">
      <c r="B1042" s="19"/>
      <c r="C1042" s="20"/>
      <c r="D1042" s="19"/>
      <c r="O1042" s="22"/>
    </row>
    <row r="1043" spans="2:15" s="12" customFormat="1" ht="12.75">
      <c r="B1043" s="19"/>
      <c r="C1043" s="20"/>
      <c r="D1043" s="19"/>
      <c r="O1043" s="22"/>
    </row>
    <row r="1044" spans="2:15" s="12" customFormat="1" ht="12.75">
      <c r="B1044" s="19"/>
      <c r="C1044" s="20"/>
      <c r="D1044" s="19"/>
      <c r="O1044" s="22"/>
    </row>
    <row r="1045" spans="2:15" s="12" customFormat="1" ht="12.75">
      <c r="B1045" s="19"/>
      <c r="C1045" s="20"/>
      <c r="D1045" s="19"/>
      <c r="O1045" s="22"/>
    </row>
    <row r="1046" spans="2:15" s="12" customFormat="1" ht="12.75">
      <c r="B1046" s="19"/>
      <c r="C1046" s="20"/>
      <c r="D1046" s="19"/>
      <c r="O1046" s="22"/>
    </row>
    <row r="1047" spans="2:15" s="12" customFormat="1" ht="12.75">
      <c r="B1047" s="19"/>
      <c r="C1047" s="20"/>
      <c r="D1047" s="19"/>
      <c r="O1047" s="22"/>
    </row>
    <row r="1048" spans="2:15" s="12" customFormat="1" ht="12.75">
      <c r="B1048" s="19"/>
      <c r="C1048" s="20"/>
      <c r="D1048" s="19"/>
      <c r="O1048" s="22"/>
    </row>
    <row r="1049" spans="2:15" s="12" customFormat="1" ht="12.75">
      <c r="B1049" s="19"/>
      <c r="C1049" s="20"/>
      <c r="D1049" s="19"/>
      <c r="O1049" s="22"/>
    </row>
    <row r="1050" spans="2:15" s="12" customFormat="1" ht="12.75">
      <c r="B1050" s="19"/>
      <c r="C1050" s="20"/>
      <c r="D1050" s="19"/>
      <c r="O1050" s="22"/>
    </row>
    <row r="1051" spans="2:15" s="12" customFormat="1" ht="12.75">
      <c r="B1051" s="19"/>
      <c r="C1051" s="20"/>
      <c r="D1051" s="19"/>
      <c r="O1051" s="22"/>
    </row>
    <row r="1052" spans="2:15" s="12" customFormat="1" ht="12.75">
      <c r="B1052" s="19"/>
      <c r="C1052" s="20"/>
      <c r="D1052" s="19"/>
      <c r="O1052" s="22"/>
    </row>
    <row r="1053" spans="2:15" s="12" customFormat="1" ht="12.75">
      <c r="B1053" s="19"/>
      <c r="C1053" s="20"/>
      <c r="D1053" s="19"/>
      <c r="O1053" s="22"/>
    </row>
    <row r="1054" spans="2:15" s="12" customFormat="1" ht="12.75">
      <c r="B1054" s="19"/>
      <c r="C1054" s="20"/>
      <c r="D1054" s="19"/>
      <c r="O1054" s="22"/>
    </row>
    <row r="1055" spans="2:15" s="12" customFormat="1" ht="12.75">
      <c r="B1055" s="19"/>
      <c r="C1055" s="20"/>
      <c r="D1055" s="19"/>
      <c r="O1055" s="22"/>
    </row>
    <row r="1056" spans="2:15" s="12" customFormat="1" ht="12.75">
      <c r="B1056" s="19"/>
      <c r="C1056" s="20"/>
      <c r="D1056" s="19"/>
      <c r="O1056" s="22"/>
    </row>
    <row r="1057" spans="2:15" s="12" customFormat="1" ht="12.75">
      <c r="B1057" s="19"/>
      <c r="C1057" s="20"/>
      <c r="D1057" s="19"/>
      <c r="O1057" s="22"/>
    </row>
    <row r="1058" spans="2:15" s="12" customFormat="1" ht="12.75">
      <c r="B1058" s="19"/>
      <c r="C1058" s="20"/>
      <c r="D1058" s="19"/>
      <c r="O1058" s="22"/>
    </row>
    <row r="1059" spans="2:15" s="12" customFormat="1" ht="12.75">
      <c r="B1059" s="19"/>
      <c r="C1059" s="20"/>
      <c r="D1059" s="19"/>
      <c r="O1059" s="22"/>
    </row>
    <row r="1060" spans="2:15" s="12" customFormat="1" ht="12.75">
      <c r="B1060" s="19"/>
      <c r="C1060" s="20"/>
      <c r="D1060" s="19"/>
      <c r="O1060" s="22"/>
    </row>
    <row r="1061" spans="2:15" s="12" customFormat="1" ht="12.75">
      <c r="B1061" s="19"/>
      <c r="C1061" s="20"/>
      <c r="D1061" s="19"/>
      <c r="O1061" s="22"/>
    </row>
    <row r="1062" spans="2:15" s="12" customFormat="1" ht="12.75">
      <c r="B1062" s="19"/>
      <c r="C1062" s="20"/>
      <c r="D1062" s="19"/>
      <c r="O1062" s="22"/>
    </row>
    <row r="1063" spans="2:15" s="12" customFormat="1" ht="12.75">
      <c r="B1063" s="19"/>
      <c r="C1063" s="20"/>
      <c r="D1063" s="19"/>
      <c r="O1063" s="22"/>
    </row>
    <row r="1064" spans="2:15" s="12" customFormat="1" ht="12.75">
      <c r="B1064" s="19"/>
      <c r="C1064" s="20"/>
      <c r="D1064" s="19"/>
      <c r="O1064" s="22"/>
    </row>
    <row r="1065" spans="2:15" s="12" customFormat="1" ht="12.75">
      <c r="B1065" s="19"/>
      <c r="C1065" s="20"/>
      <c r="D1065" s="19"/>
      <c r="O1065" s="22"/>
    </row>
    <row r="1066" spans="2:15" s="12" customFormat="1" ht="12.75">
      <c r="B1066" s="19"/>
      <c r="C1066" s="20"/>
      <c r="D1066" s="19"/>
      <c r="O1066" s="22"/>
    </row>
    <row r="1067" spans="2:15" s="12" customFormat="1" ht="12.75">
      <c r="B1067" s="19"/>
      <c r="C1067" s="20"/>
      <c r="D1067" s="19"/>
      <c r="O1067" s="22"/>
    </row>
    <row r="1068" spans="2:15" s="12" customFormat="1" ht="12.75">
      <c r="B1068" s="19"/>
      <c r="C1068" s="20"/>
      <c r="D1068" s="19"/>
      <c r="O1068" s="22"/>
    </row>
    <row r="1069" spans="2:15" s="12" customFormat="1" ht="12.75">
      <c r="B1069" s="19"/>
      <c r="C1069" s="20"/>
      <c r="D1069" s="19"/>
      <c r="O1069" s="22"/>
    </row>
    <row r="1070" spans="2:15" s="12" customFormat="1" ht="12.75">
      <c r="B1070" s="19"/>
      <c r="C1070" s="20"/>
      <c r="D1070" s="19"/>
      <c r="O1070" s="22"/>
    </row>
    <row r="1071" spans="2:15" s="12" customFormat="1" ht="12.75">
      <c r="B1071" s="19"/>
      <c r="C1071" s="20"/>
      <c r="D1071" s="19"/>
      <c r="O1071" s="22"/>
    </row>
    <row r="1072" spans="2:15" s="12" customFormat="1" ht="12.75">
      <c r="B1072" s="19"/>
      <c r="C1072" s="20"/>
      <c r="D1072" s="19"/>
      <c r="O1072" s="22"/>
    </row>
    <row r="1073" spans="2:15" s="12" customFormat="1" ht="12.75">
      <c r="B1073" s="19"/>
      <c r="C1073" s="20"/>
      <c r="D1073" s="19"/>
      <c r="O1073" s="22"/>
    </row>
    <row r="1074" spans="2:15" s="12" customFormat="1" ht="12.75">
      <c r="B1074" s="19"/>
      <c r="C1074" s="20"/>
      <c r="D1074" s="19"/>
      <c r="O1074" s="22"/>
    </row>
    <row r="1075" spans="2:15" s="12" customFormat="1" ht="12.75">
      <c r="B1075" s="19"/>
      <c r="C1075" s="20"/>
      <c r="D1075" s="19"/>
      <c r="O1075" s="22"/>
    </row>
    <row r="1076" spans="2:15" s="12" customFormat="1" ht="12.75">
      <c r="B1076" s="19"/>
      <c r="C1076" s="20"/>
      <c r="D1076" s="19"/>
      <c r="O1076" s="22"/>
    </row>
    <row r="1077" spans="2:15" s="12" customFormat="1" ht="12.75">
      <c r="B1077" s="19"/>
      <c r="C1077" s="20"/>
      <c r="D1077" s="19"/>
      <c r="O1077" s="22"/>
    </row>
    <row r="1078" spans="2:15" s="12" customFormat="1" ht="12.75">
      <c r="B1078" s="19"/>
      <c r="C1078" s="20"/>
      <c r="D1078" s="19"/>
      <c r="O1078" s="22"/>
    </row>
    <row r="1079" spans="2:15" s="12" customFormat="1" ht="12.75">
      <c r="B1079" s="19"/>
      <c r="C1079" s="20"/>
      <c r="D1079" s="19"/>
      <c r="O1079" s="22"/>
    </row>
    <row r="1080" spans="2:15" s="12" customFormat="1" ht="12.75">
      <c r="B1080" s="19"/>
      <c r="C1080" s="20"/>
      <c r="D1080" s="19"/>
      <c r="O1080" s="22"/>
    </row>
    <row r="1081" spans="2:15" s="12" customFormat="1" ht="12.75">
      <c r="B1081" s="19"/>
      <c r="C1081" s="20"/>
      <c r="D1081" s="19"/>
      <c r="O1081" s="22"/>
    </row>
    <row r="1082" spans="2:15" s="12" customFormat="1" ht="12.75">
      <c r="B1082" s="19"/>
      <c r="C1082" s="20"/>
      <c r="D1082" s="19"/>
      <c r="O1082" s="22"/>
    </row>
    <row r="1083" spans="2:15" s="12" customFormat="1" ht="12.75">
      <c r="B1083" s="19"/>
      <c r="C1083" s="20"/>
      <c r="D1083" s="19"/>
      <c r="O1083" s="22"/>
    </row>
    <row r="1084" spans="2:15" s="12" customFormat="1" ht="12.75">
      <c r="B1084" s="19"/>
      <c r="C1084" s="20"/>
      <c r="D1084" s="19"/>
      <c r="O1084" s="22"/>
    </row>
    <row r="1085" spans="2:15" s="12" customFormat="1" ht="12.75">
      <c r="B1085" s="19"/>
      <c r="C1085" s="20"/>
      <c r="D1085" s="19"/>
      <c r="O1085" s="22"/>
    </row>
    <row r="1086" spans="2:15" s="12" customFormat="1" ht="12.75">
      <c r="B1086" s="19"/>
      <c r="C1086" s="20"/>
      <c r="D1086" s="19"/>
      <c r="O1086" s="22"/>
    </row>
    <row r="1087" spans="2:15" s="12" customFormat="1" ht="12.75">
      <c r="B1087" s="19"/>
      <c r="C1087" s="20"/>
      <c r="D1087" s="19"/>
      <c r="O1087" s="22"/>
    </row>
    <row r="1088" spans="2:15" s="12" customFormat="1" ht="12.75">
      <c r="B1088" s="19"/>
      <c r="C1088" s="20"/>
      <c r="D1088" s="19"/>
      <c r="O1088" s="22"/>
    </row>
    <row r="1089" spans="2:15" s="12" customFormat="1" ht="12.75">
      <c r="B1089" s="19"/>
      <c r="C1089" s="20"/>
      <c r="D1089" s="19"/>
      <c r="O1089" s="22"/>
    </row>
    <row r="1090" spans="2:15" s="12" customFormat="1" ht="12.75">
      <c r="B1090" s="19"/>
      <c r="C1090" s="20"/>
      <c r="D1090" s="19"/>
      <c r="O1090" s="22"/>
    </row>
    <row r="1091" spans="2:15" s="12" customFormat="1" ht="12.75">
      <c r="B1091" s="19"/>
      <c r="C1091" s="20"/>
      <c r="D1091" s="19"/>
      <c r="O1091" s="22"/>
    </row>
    <row r="1092" spans="2:15" s="12" customFormat="1" ht="12.75">
      <c r="B1092" s="19"/>
      <c r="C1092" s="20"/>
      <c r="D1092" s="19"/>
      <c r="O1092" s="22"/>
    </row>
    <row r="1093" spans="2:15" s="12" customFormat="1" ht="12.75">
      <c r="B1093" s="19"/>
      <c r="C1093" s="20"/>
      <c r="D1093" s="19"/>
      <c r="O1093" s="22"/>
    </row>
    <row r="1094" spans="2:15" s="12" customFormat="1" ht="12.75">
      <c r="B1094" s="19"/>
      <c r="C1094" s="20"/>
      <c r="D1094" s="19"/>
      <c r="O1094" s="22"/>
    </row>
    <row r="1095" spans="2:15" s="12" customFormat="1" ht="12.75">
      <c r="B1095" s="19"/>
      <c r="C1095" s="20"/>
      <c r="D1095" s="19"/>
      <c r="O1095" s="22"/>
    </row>
    <row r="1096" spans="2:15" s="12" customFormat="1" ht="12.75">
      <c r="B1096" s="19"/>
      <c r="C1096" s="20"/>
      <c r="D1096" s="19"/>
      <c r="O1096" s="22"/>
    </row>
    <row r="1097" spans="2:15" s="12" customFormat="1" ht="12.75">
      <c r="B1097" s="19"/>
      <c r="C1097" s="20"/>
      <c r="D1097" s="19"/>
      <c r="O1097" s="22"/>
    </row>
    <row r="1098" spans="2:15" s="12" customFormat="1" ht="12.75">
      <c r="B1098" s="19"/>
      <c r="C1098" s="20"/>
      <c r="D1098" s="19"/>
      <c r="O1098" s="22"/>
    </row>
    <row r="1099" spans="2:15" s="12" customFormat="1" ht="12.75">
      <c r="B1099" s="19"/>
      <c r="C1099" s="20"/>
      <c r="D1099" s="19"/>
      <c r="O1099" s="22"/>
    </row>
    <row r="1100" spans="2:15" s="12" customFormat="1" ht="12.75">
      <c r="B1100" s="19"/>
      <c r="C1100" s="20"/>
      <c r="D1100" s="19"/>
      <c r="O1100" s="22"/>
    </row>
    <row r="1101" spans="2:15" s="12" customFormat="1" ht="12.75">
      <c r="B1101" s="19"/>
      <c r="C1101" s="20"/>
      <c r="D1101" s="19"/>
      <c r="O1101" s="22"/>
    </row>
    <row r="1102" spans="2:15" s="12" customFormat="1" ht="12.75">
      <c r="B1102" s="19"/>
      <c r="C1102" s="20"/>
      <c r="D1102" s="19"/>
      <c r="O1102" s="22"/>
    </row>
    <row r="1103" spans="2:15" s="12" customFormat="1" ht="12.75">
      <c r="B1103" s="19"/>
      <c r="C1103" s="20"/>
      <c r="D1103" s="19"/>
      <c r="O1103" s="22"/>
    </row>
    <row r="1104" spans="2:15" s="12" customFormat="1" ht="12.75">
      <c r="B1104" s="19"/>
      <c r="C1104" s="20"/>
      <c r="D1104" s="19"/>
      <c r="O1104" s="22"/>
    </row>
    <row r="1105" spans="2:15" s="12" customFormat="1" ht="12.75">
      <c r="B1105" s="19"/>
      <c r="C1105" s="20"/>
      <c r="D1105" s="19"/>
      <c r="O1105" s="22"/>
    </row>
    <row r="1106" spans="2:15" s="12" customFormat="1" ht="12.75">
      <c r="B1106" s="19"/>
      <c r="C1106" s="20"/>
      <c r="D1106" s="19"/>
      <c r="O1106" s="22"/>
    </row>
    <row r="1107" spans="2:15" s="12" customFormat="1" ht="12.75">
      <c r="B1107" s="19"/>
      <c r="C1107" s="20"/>
      <c r="D1107" s="19"/>
      <c r="O1107" s="22"/>
    </row>
    <row r="1108" spans="2:15" s="12" customFormat="1" ht="12.75">
      <c r="B1108" s="19"/>
      <c r="C1108" s="20"/>
      <c r="D1108" s="19"/>
      <c r="O1108" s="22"/>
    </row>
    <row r="1109" spans="2:15" s="12" customFormat="1" ht="12.75">
      <c r="B1109" s="19"/>
      <c r="C1109" s="20"/>
      <c r="D1109" s="19"/>
      <c r="O1109" s="22"/>
    </row>
    <row r="1110" spans="2:15" s="12" customFormat="1" ht="12.75">
      <c r="B1110" s="19"/>
      <c r="C1110" s="20"/>
      <c r="D1110" s="19"/>
      <c r="O1110" s="22"/>
    </row>
    <row r="1111" spans="2:15" s="12" customFormat="1" ht="12.75">
      <c r="B1111" s="19"/>
      <c r="C1111" s="20"/>
      <c r="D1111" s="19"/>
      <c r="O1111" s="22"/>
    </row>
    <row r="1112" spans="2:15" s="12" customFormat="1" ht="12.75">
      <c r="B1112" s="19"/>
      <c r="C1112" s="20"/>
      <c r="D1112" s="19"/>
      <c r="O1112" s="22"/>
    </row>
    <row r="1113" spans="2:15" s="12" customFormat="1" ht="12.75">
      <c r="B1113" s="19"/>
      <c r="C1113" s="20"/>
      <c r="D1113" s="19"/>
      <c r="O1113" s="22"/>
    </row>
    <row r="1114" spans="2:15" s="12" customFormat="1" ht="12.75">
      <c r="B1114" s="19"/>
      <c r="C1114" s="20"/>
      <c r="D1114" s="19"/>
      <c r="O1114" s="22"/>
    </row>
    <row r="1115" spans="2:15" s="12" customFormat="1" ht="12.75">
      <c r="B1115" s="19"/>
      <c r="C1115" s="20"/>
      <c r="D1115" s="19"/>
      <c r="O1115" s="22"/>
    </row>
    <row r="1116" spans="2:15" s="12" customFormat="1" ht="12.75">
      <c r="B1116" s="19"/>
      <c r="C1116" s="20"/>
      <c r="D1116" s="19"/>
      <c r="O1116" s="22"/>
    </row>
    <row r="1117" spans="2:15" s="12" customFormat="1" ht="12.75">
      <c r="B1117" s="19"/>
      <c r="C1117" s="20"/>
      <c r="D1117" s="19"/>
      <c r="O1117" s="22"/>
    </row>
    <row r="1118" spans="2:15" s="12" customFormat="1" ht="12.75">
      <c r="B1118" s="19"/>
      <c r="C1118" s="20"/>
      <c r="D1118" s="19"/>
      <c r="O1118" s="22"/>
    </row>
    <row r="1119" spans="2:15" s="12" customFormat="1" ht="12.75">
      <c r="B1119" s="19"/>
      <c r="C1119" s="20"/>
      <c r="D1119" s="19"/>
      <c r="O1119" s="22"/>
    </row>
    <row r="1120" spans="2:15" s="12" customFormat="1" ht="12.75">
      <c r="B1120" s="19"/>
      <c r="C1120" s="20"/>
      <c r="D1120" s="19"/>
      <c r="O1120" s="22"/>
    </row>
    <row r="1121" spans="2:15" s="12" customFormat="1" ht="12.75">
      <c r="B1121" s="19"/>
      <c r="C1121" s="20"/>
      <c r="D1121" s="19"/>
      <c r="O1121" s="22"/>
    </row>
    <row r="1122" spans="2:15" s="12" customFormat="1" ht="12.75">
      <c r="B1122" s="19"/>
      <c r="C1122" s="20"/>
      <c r="D1122" s="19"/>
      <c r="O1122" s="22"/>
    </row>
    <row r="1123" spans="2:15" s="12" customFormat="1" ht="12.75">
      <c r="B1123" s="19"/>
      <c r="C1123" s="20"/>
      <c r="D1123" s="19"/>
      <c r="O1123" s="22"/>
    </row>
    <row r="1124" spans="2:15" s="12" customFormat="1" ht="12.75">
      <c r="B1124" s="19"/>
      <c r="C1124" s="20"/>
      <c r="D1124" s="19"/>
      <c r="O1124" s="22"/>
    </row>
    <row r="1125" spans="2:15" s="12" customFormat="1" ht="12.75">
      <c r="B1125" s="19"/>
      <c r="C1125" s="20"/>
      <c r="D1125" s="19"/>
      <c r="O1125" s="22"/>
    </row>
    <row r="1126" spans="2:15" s="12" customFormat="1" ht="12.75">
      <c r="B1126" s="19"/>
      <c r="C1126" s="20"/>
      <c r="D1126" s="19"/>
      <c r="O1126" s="22"/>
    </row>
    <row r="1127" spans="2:15" s="12" customFormat="1" ht="12.75">
      <c r="B1127" s="19"/>
      <c r="C1127" s="20"/>
      <c r="D1127" s="19"/>
      <c r="O1127" s="22"/>
    </row>
    <row r="1128" spans="2:15" s="12" customFormat="1" ht="12.75">
      <c r="B1128" s="19"/>
      <c r="C1128" s="20"/>
      <c r="D1128" s="19"/>
      <c r="O1128" s="22"/>
    </row>
    <row r="1129" spans="2:15" s="12" customFormat="1" ht="12.75">
      <c r="B1129" s="19"/>
      <c r="C1129" s="20"/>
      <c r="D1129" s="19"/>
      <c r="O1129" s="22"/>
    </row>
    <row r="1130" spans="2:15" s="12" customFormat="1" ht="12.75">
      <c r="B1130" s="19"/>
      <c r="C1130" s="20"/>
      <c r="D1130" s="19"/>
      <c r="O1130" s="22"/>
    </row>
    <row r="1131" spans="2:15" s="12" customFormat="1" ht="12.75">
      <c r="B1131" s="19"/>
      <c r="C1131" s="20"/>
      <c r="D1131" s="19"/>
      <c r="O1131" s="22"/>
    </row>
    <row r="1132" spans="2:15" s="12" customFormat="1" ht="12.75">
      <c r="B1132" s="19"/>
      <c r="C1132" s="20"/>
      <c r="D1132" s="19"/>
      <c r="O1132" s="22"/>
    </row>
    <row r="1133" spans="2:15" s="12" customFormat="1" ht="12.75">
      <c r="B1133" s="19"/>
      <c r="C1133" s="20"/>
      <c r="D1133" s="19"/>
      <c r="O1133" s="22"/>
    </row>
    <row r="1134" spans="2:15" s="12" customFormat="1" ht="12.75">
      <c r="B1134" s="19"/>
      <c r="C1134" s="20"/>
      <c r="D1134" s="19"/>
      <c r="O1134" s="22"/>
    </row>
    <row r="1135" spans="2:15" s="12" customFormat="1" ht="12.75">
      <c r="B1135" s="19"/>
      <c r="C1135" s="20"/>
      <c r="D1135" s="19"/>
      <c r="O1135" s="22"/>
    </row>
    <row r="1136" spans="2:15" s="12" customFormat="1" ht="12.75">
      <c r="B1136" s="19"/>
      <c r="C1136" s="20"/>
      <c r="D1136" s="19"/>
      <c r="O1136" s="22"/>
    </row>
    <row r="1137" spans="2:15" s="12" customFormat="1" ht="12.75">
      <c r="B1137" s="19"/>
      <c r="C1137" s="20"/>
      <c r="D1137" s="19"/>
      <c r="O1137" s="22"/>
    </row>
    <row r="1138" spans="2:15" s="12" customFormat="1" ht="12.75">
      <c r="B1138" s="19"/>
      <c r="C1138" s="20"/>
      <c r="D1138" s="19"/>
      <c r="O1138" s="22"/>
    </row>
    <row r="1139" spans="2:15" s="12" customFormat="1" ht="12.75">
      <c r="B1139" s="19"/>
      <c r="C1139" s="20"/>
      <c r="D1139" s="19"/>
      <c r="O1139" s="22"/>
    </row>
    <row r="1140" spans="2:15" s="12" customFormat="1" ht="12.75">
      <c r="B1140" s="19"/>
      <c r="C1140" s="20"/>
      <c r="D1140" s="19"/>
      <c r="O1140" s="22"/>
    </row>
    <row r="1141" spans="2:15" s="12" customFormat="1" ht="12.75">
      <c r="B1141" s="19"/>
      <c r="C1141" s="20"/>
      <c r="D1141" s="19"/>
      <c r="O1141" s="22"/>
    </row>
    <row r="1142" spans="2:15" s="12" customFormat="1" ht="12.75">
      <c r="B1142" s="19"/>
      <c r="C1142" s="20"/>
      <c r="D1142" s="19"/>
      <c r="O1142" s="22"/>
    </row>
    <row r="1143" spans="2:15" s="12" customFormat="1" ht="12.75">
      <c r="B1143" s="19"/>
      <c r="C1143" s="20"/>
      <c r="D1143" s="19"/>
      <c r="O1143" s="22"/>
    </row>
    <row r="1144" spans="2:15" s="12" customFormat="1" ht="12.75">
      <c r="B1144" s="19"/>
      <c r="C1144" s="20"/>
      <c r="D1144" s="19"/>
      <c r="O1144" s="22"/>
    </row>
    <row r="1145" spans="2:15" s="12" customFormat="1" ht="12.75">
      <c r="B1145" s="19"/>
      <c r="C1145" s="20"/>
      <c r="D1145" s="19"/>
      <c r="O1145" s="22"/>
    </row>
    <row r="1146" spans="2:15" s="12" customFormat="1" ht="12.75">
      <c r="B1146" s="19"/>
      <c r="C1146" s="20"/>
      <c r="D1146" s="19"/>
      <c r="O1146" s="22"/>
    </row>
    <row r="1147" spans="2:15" s="12" customFormat="1" ht="12.75">
      <c r="B1147" s="19"/>
      <c r="C1147" s="20"/>
      <c r="D1147" s="19"/>
      <c r="O1147" s="22"/>
    </row>
    <row r="1148" spans="2:15" s="12" customFormat="1" ht="12.75">
      <c r="B1148" s="19"/>
      <c r="C1148" s="20"/>
      <c r="D1148" s="19"/>
      <c r="O1148" s="22"/>
    </row>
    <row r="1149" spans="2:15" s="12" customFormat="1" ht="12.75">
      <c r="B1149" s="19"/>
      <c r="C1149" s="20"/>
      <c r="D1149" s="19"/>
      <c r="O1149" s="22"/>
    </row>
    <row r="1150" spans="2:15" s="12" customFormat="1" ht="12.75">
      <c r="B1150" s="19"/>
      <c r="C1150" s="20"/>
      <c r="D1150" s="19"/>
      <c r="O1150" s="22"/>
    </row>
    <row r="1151" spans="2:15" s="12" customFormat="1" ht="12.75">
      <c r="B1151" s="19"/>
      <c r="C1151" s="20"/>
      <c r="D1151" s="19"/>
      <c r="O1151" s="22"/>
    </row>
    <row r="1152" spans="2:15" s="12" customFormat="1" ht="12.75">
      <c r="B1152" s="19"/>
      <c r="C1152" s="20"/>
      <c r="D1152" s="19"/>
      <c r="O1152" s="22"/>
    </row>
    <row r="1153" spans="2:15" s="12" customFormat="1" ht="12.75">
      <c r="B1153" s="19"/>
      <c r="C1153" s="20"/>
      <c r="D1153" s="19"/>
      <c r="O1153" s="22"/>
    </row>
    <row r="1154" spans="2:15" s="12" customFormat="1" ht="12.75">
      <c r="B1154" s="19"/>
      <c r="C1154" s="20"/>
      <c r="D1154" s="19"/>
      <c r="O1154" s="22"/>
    </row>
    <row r="1155" spans="2:15" s="12" customFormat="1" ht="12.75">
      <c r="B1155" s="19"/>
      <c r="C1155" s="20"/>
      <c r="D1155" s="19"/>
      <c r="O1155" s="22"/>
    </row>
    <row r="1156" spans="2:15" s="12" customFormat="1" ht="12.75">
      <c r="B1156" s="19"/>
      <c r="C1156" s="20"/>
      <c r="D1156" s="19"/>
      <c r="O1156" s="22"/>
    </row>
    <row r="1157" spans="2:15" s="12" customFormat="1" ht="12.75">
      <c r="B1157" s="19"/>
      <c r="C1157" s="20"/>
      <c r="D1157" s="19"/>
      <c r="O1157" s="22"/>
    </row>
    <row r="1158" spans="2:15" s="12" customFormat="1" ht="12.75">
      <c r="B1158" s="19"/>
      <c r="C1158" s="20"/>
      <c r="D1158" s="19"/>
      <c r="O1158" s="22"/>
    </row>
    <row r="1159" spans="2:15" s="12" customFormat="1" ht="12.75">
      <c r="B1159" s="19"/>
      <c r="C1159" s="20"/>
      <c r="D1159" s="19"/>
      <c r="O1159" s="22"/>
    </row>
    <row r="1160" spans="2:15" s="12" customFormat="1" ht="12.75">
      <c r="B1160" s="19"/>
      <c r="C1160" s="20"/>
      <c r="D1160" s="19"/>
      <c r="O1160" s="22"/>
    </row>
    <row r="1161" spans="2:15" s="12" customFormat="1" ht="12.75">
      <c r="B1161" s="19"/>
      <c r="C1161" s="20"/>
      <c r="D1161" s="19"/>
      <c r="O1161" s="22"/>
    </row>
    <row r="1162" spans="2:15" s="12" customFormat="1" ht="12.75">
      <c r="B1162" s="19"/>
      <c r="C1162" s="20"/>
      <c r="D1162" s="19"/>
      <c r="O1162" s="22"/>
    </row>
    <row r="1163" spans="2:15" s="12" customFormat="1" ht="12.75">
      <c r="B1163" s="19"/>
      <c r="C1163" s="20"/>
      <c r="D1163" s="19"/>
      <c r="O1163" s="22"/>
    </row>
    <row r="1164" spans="2:15" s="12" customFormat="1" ht="12.75">
      <c r="B1164" s="19"/>
      <c r="C1164" s="20"/>
      <c r="D1164" s="19"/>
      <c r="O1164" s="22"/>
    </row>
    <row r="1165" spans="2:15" s="12" customFormat="1" ht="12.75">
      <c r="B1165" s="19"/>
      <c r="C1165" s="20"/>
      <c r="D1165" s="19"/>
      <c r="O1165" s="22"/>
    </row>
    <row r="1166" spans="2:15" s="12" customFormat="1" ht="12.75">
      <c r="B1166" s="19"/>
      <c r="C1166" s="20"/>
      <c r="D1166" s="19"/>
      <c r="O1166" s="22"/>
    </row>
    <row r="1167" spans="2:15" s="12" customFormat="1" ht="12.75">
      <c r="B1167" s="19"/>
      <c r="C1167" s="20"/>
      <c r="D1167" s="19"/>
      <c r="O1167" s="22"/>
    </row>
    <row r="1168" spans="2:15" s="12" customFormat="1" ht="12.75">
      <c r="B1168" s="19"/>
      <c r="C1168" s="20"/>
      <c r="D1168" s="19"/>
      <c r="O1168" s="22"/>
    </row>
    <row r="1169" spans="2:15" s="12" customFormat="1" ht="12.75">
      <c r="B1169" s="19"/>
      <c r="C1169" s="20"/>
      <c r="D1169" s="19"/>
      <c r="O1169" s="22"/>
    </row>
    <row r="1170" spans="2:15" s="12" customFormat="1" ht="12.75">
      <c r="B1170" s="19"/>
      <c r="C1170" s="20"/>
      <c r="D1170" s="19"/>
      <c r="O1170" s="22"/>
    </row>
    <row r="1171" spans="2:15" s="12" customFormat="1" ht="12.75">
      <c r="B1171" s="19"/>
      <c r="C1171" s="20"/>
      <c r="D1171" s="19"/>
      <c r="O1171" s="22"/>
    </row>
    <row r="1172" spans="2:15" s="12" customFormat="1" ht="12.75">
      <c r="B1172" s="19"/>
      <c r="C1172" s="20"/>
      <c r="D1172" s="19"/>
      <c r="O1172" s="22"/>
    </row>
    <row r="1173" spans="2:15" s="12" customFormat="1" ht="12.75">
      <c r="B1173" s="19"/>
      <c r="C1173" s="20"/>
      <c r="D1173" s="19"/>
      <c r="O1173" s="22"/>
    </row>
    <row r="1174" spans="2:15" s="12" customFormat="1" ht="12.75">
      <c r="B1174" s="19"/>
      <c r="C1174" s="20"/>
      <c r="D1174" s="19"/>
      <c r="O1174" s="22"/>
    </row>
    <row r="1175" spans="2:15" s="12" customFormat="1" ht="12.75">
      <c r="B1175" s="19"/>
      <c r="C1175" s="20"/>
      <c r="D1175" s="19"/>
      <c r="O1175" s="22"/>
    </row>
    <row r="1176" spans="2:15" s="12" customFormat="1" ht="12.75">
      <c r="B1176" s="19"/>
      <c r="C1176" s="20"/>
      <c r="D1176" s="19"/>
      <c r="O1176" s="22"/>
    </row>
    <row r="1177" spans="2:15" s="12" customFormat="1" ht="12.75">
      <c r="B1177" s="19"/>
      <c r="C1177" s="20"/>
      <c r="D1177" s="19"/>
      <c r="O1177" s="22"/>
    </row>
    <row r="1178" spans="2:15" s="12" customFormat="1" ht="12.75">
      <c r="B1178" s="19"/>
      <c r="C1178" s="20"/>
      <c r="D1178" s="19"/>
      <c r="O1178" s="22"/>
    </row>
    <row r="1179" spans="2:15" s="12" customFormat="1" ht="12.75">
      <c r="B1179" s="19"/>
      <c r="C1179" s="20"/>
      <c r="D1179" s="19"/>
      <c r="O1179" s="22"/>
    </row>
    <row r="1180" spans="2:15" s="12" customFormat="1" ht="12.75">
      <c r="B1180" s="19"/>
      <c r="C1180" s="20"/>
      <c r="D1180" s="19"/>
      <c r="O1180" s="22"/>
    </row>
    <row r="1181" spans="2:15" s="12" customFormat="1" ht="12.75">
      <c r="B1181" s="19"/>
      <c r="C1181" s="20"/>
      <c r="D1181" s="19"/>
      <c r="O1181" s="22"/>
    </row>
    <row r="1182" spans="2:15" s="12" customFormat="1" ht="12.75">
      <c r="B1182" s="19"/>
      <c r="C1182" s="20"/>
      <c r="D1182" s="19"/>
      <c r="O1182" s="22"/>
    </row>
    <row r="1183" spans="2:15" s="12" customFormat="1" ht="12.75">
      <c r="B1183" s="19"/>
      <c r="C1183" s="20"/>
      <c r="D1183" s="19"/>
      <c r="O1183" s="22"/>
    </row>
    <row r="1184" spans="2:15" s="12" customFormat="1" ht="12.75">
      <c r="B1184" s="19"/>
      <c r="C1184" s="20"/>
      <c r="D1184" s="19"/>
      <c r="O1184" s="22"/>
    </row>
    <row r="1185" spans="2:15" s="12" customFormat="1" ht="12.75">
      <c r="B1185" s="19"/>
      <c r="C1185" s="20"/>
      <c r="D1185" s="19"/>
      <c r="O1185" s="22"/>
    </row>
    <row r="1186" spans="2:15" s="12" customFormat="1" ht="12.75">
      <c r="B1186" s="19"/>
      <c r="C1186" s="20"/>
      <c r="D1186" s="19"/>
      <c r="O1186" s="22"/>
    </row>
    <row r="1187" spans="2:15" s="12" customFormat="1" ht="12.75">
      <c r="B1187" s="19"/>
      <c r="C1187" s="20"/>
      <c r="D1187" s="19"/>
      <c r="O1187" s="22"/>
    </row>
    <row r="1188" spans="2:15" s="12" customFormat="1" ht="12.75">
      <c r="B1188" s="19"/>
      <c r="C1188" s="20"/>
      <c r="D1188" s="19"/>
      <c r="O1188" s="22"/>
    </row>
    <row r="1189" spans="2:15" s="12" customFormat="1" ht="12.75">
      <c r="B1189" s="19"/>
      <c r="C1189" s="20"/>
      <c r="D1189" s="19"/>
      <c r="O1189" s="22"/>
    </row>
    <row r="1190" spans="2:15" s="12" customFormat="1" ht="12.75">
      <c r="B1190" s="19"/>
      <c r="C1190" s="20"/>
      <c r="D1190" s="19"/>
      <c r="O1190" s="22"/>
    </row>
    <row r="1191" spans="2:15" s="12" customFormat="1" ht="12.75">
      <c r="B1191" s="19"/>
      <c r="C1191" s="20"/>
      <c r="D1191" s="19"/>
      <c r="O1191" s="22"/>
    </row>
    <row r="1192" spans="2:15" s="12" customFormat="1" ht="12.75">
      <c r="B1192" s="19"/>
      <c r="C1192" s="20"/>
      <c r="D1192" s="19"/>
      <c r="O1192" s="22"/>
    </row>
    <row r="1193" spans="2:15" s="12" customFormat="1" ht="12.75">
      <c r="B1193" s="19"/>
      <c r="C1193" s="20"/>
      <c r="D1193" s="19"/>
      <c r="O1193" s="22"/>
    </row>
    <row r="1194" spans="2:15" s="12" customFormat="1" ht="12.75">
      <c r="B1194" s="19"/>
      <c r="C1194" s="20"/>
      <c r="D1194" s="19"/>
      <c r="O1194" s="22"/>
    </row>
    <row r="1195" spans="2:15" s="12" customFormat="1" ht="12.75">
      <c r="B1195" s="19"/>
      <c r="C1195" s="20"/>
      <c r="D1195" s="19"/>
      <c r="O1195" s="22"/>
    </row>
    <row r="1196" spans="2:15" s="12" customFormat="1" ht="12.75">
      <c r="B1196" s="19"/>
      <c r="C1196" s="20"/>
      <c r="D1196" s="19"/>
      <c r="O1196" s="22"/>
    </row>
    <row r="1197" spans="2:15" s="12" customFormat="1" ht="12.75">
      <c r="B1197" s="19"/>
      <c r="C1197" s="20"/>
      <c r="D1197" s="19"/>
      <c r="O1197" s="22"/>
    </row>
    <row r="1198" spans="2:15" s="12" customFormat="1" ht="12.75">
      <c r="B1198" s="19"/>
      <c r="C1198" s="20"/>
      <c r="D1198" s="19"/>
      <c r="O1198" s="22"/>
    </row>
    <row r="1199" spans="2:15" s="12" customFormat="1" ht="12.75">
      <c r="B1199" s="19"/>
      <c r="C1199" s="20"/>
      <c r="D1199" s="19"/>
      <c r="O1199" s="22"/>
    </row>
    <row r="1200" spans="2:15" s="12" customFormat="1" ht="12.75">
      <c r="B1200" s="19"/>
      <c r="C1200" s="20"/>
      <c r="D1200" s="19"/>
      <c r="O1200" s="22"/>
    </row>
    <row r="1201" spans="2:15" s="12" customFormat="1" ht="12.75">
      <c r="B1201" s="19"/>
      <c r="C1201" s="20"/>
      <c r="D1201" s="19"/>
      <c r="O1201" s="22"/>
    </row>
    <row r="1202" spans="2:15" s="12" customFormat="1" ht="12.75">
      <c r="B1202" s="19"/>
      <c r="C1202" s="20"/>
      <c r="D1202" s="19"/>
      <c r="O1202" s="22"/>
    </row>
    <row r="1203" spans="2:15" s="12" customFormat="1" ht="12.75">
      <c r="B1203" s="19"/>
      <c r="C1203" s="20"/>
      <c r="D1203" s="19"/>
      <c r="O1203" s="22"/>
    </row>
    <row r="1204" spans="2:15" s="12" customFormat="1" ht="12.75">
      <c r="B1204" s="19"/>
      <c r="C1204" s="20"/>
      <c r="D1204" s="19"/>
      <c r="O1204" s="22"/>
    </row>
    <row r="1205" spans="2:15" s="12" customFormat="1" ht="12.75">
      <c r="B1205" s="19"/>
      <c r="C1205" s="20"/>
      <c r="D1205" s="19"/>
      <c r="O1205" s="22"/>
    </row>
    <row r="1206" spans="2:15" s="12" customFormat="1" ht="12.75">
      <c r="B1206" s="19"/>
      <c r="C1206" s="20"/>
      <c r="D1206" s="19"/>
      <c r="O1206" s="22"/>
    </row>
    <row r="1207" spans="2:15" s="12" customFormat="1" ht="12.75">
      <c r="B1207" s="19"/>
      <c r="C1207" s="20"/>
      <c r="D1207" s="19"/>
      <c r="O1207" s="22"/>
    </row>
    <row r="1208" spans="2:15" s="12" customFormat="1" ht="12.75">
      <c r="B1208" s="19"/>
      <c r="C1208" s="20"/>
      <c r="D1208" s="19"/>
      <c r="O1208" s="22"/>
    </row>
    <row r="1209" spans="2:15" s="12" customFormat="1" ht="12.75">
      <c r="B1209" s="19"/>
      <c r="C1209" s="20"/>
      <c r="D1209" s="19"/>
      <c r="O1209" s="22"/>
    </row>
    <row r="1210" spans="2:15" s="12" customFormat="1" ht="12.75">
      <c r="B1210" s="19"/>
      <c r="C1210" s="20"/>
      <c r="D1210" s="19"/>
      <c r="O1210" s="22"/>
    </row>
    <row r="1211" spans="2:15" s="12" customFormat="1" ht="12.75">
      <c r="B1211" s="19"/>
      <c r="C1211" s="20"/>
      <c r="D1211" s="19"/>
      <c r="O1211" s="22"/>
    </row>
    <row r="1212" spans="2:15" s="12" customFormat="1" ht="12.75">
      <c r="B1212" s="19"/>
      <c r="C1212" s="20"/>
      <c r="D1212" s="19"/>
      <c r="O1212" s="22"/>
    </row>
    <row r="1213" spans="2:15" s="12" customFormat="1" ht="12.75">
      <c r="B1213" s="19"/>
      <c r="C1213" s="20"/>
      <c r="D1213" s="19"/>
      <c r="O1213" s="22"/>
    </row>
    <row r="1214" spans="2:15" s="12" customFormat="1" ht="12.75">
      <c r="B1214" s="19"/>
      <c r="C1214" s="20"/>
      <c r="D1214" s="19"/>
      <c r="O1214" s="22"/>
    </row>
    <row r="1215" spans="2:15" s="12" customFormat="1" ht="12.75">
      <c r="B1215" s="19"/>
      <c r="C1215" s="20"/>
      <c r="D1215" s="19"/>
      <c r="O1215" s="22"/>
    </row>
    <row r="1216" spans="2:15" s="12" customFormat="1" ht="12.75">
      <c r="B1216" s="19"/>
      <c r="C1216" s="20"/>
      <c r="D1216" s="19"/>
      <c r="O1216" s="22"/>
    </row>
    <row r="1217" spans="2:15" s="12" customFormat="1" ht="12.75">
      <c r="B1217" s="19"/>
      <c r="C1217" s="20"/>
      <c r="D1217" s="19"/>
      <c r="O1217" s="22"/>
    </row>
    <row r="1218" spans="2:15" s="12" customFormat="1" ht="12.75">
      <c r="B1218" s="19"/>
      <c r="C1218" s="20"/>
      <c r="D1218" s="19"/>
      <c r="O1218" s="22"/>
    </row>
    <row r="1219" spans="2:15" s="12" customFormat="1" ht="12.75">
      <c r="B1219" s="19"/>
      <c r="C1219" s="20"/>
      <c r="D1219" s="19"/>
      <c r="O1219" s="22"/>
    </row>
    <row r="1220" spans="2:15" s="12" customFormat="1" ht="12.75">
      <c r="B1220" s="19"/>
      <c r="C1220" s="20"/>
      <c r="D1220" s="19"/>
      <c r="O1220" s="22"/>
    </row>
    <row r="1221" spans="2:15" s="12" customFormat="1" ht="12.75">
      <c r="B1221" s="19"/>
      <c r="C1221" s="20"/>
      <c r="D1221" s="19"/>
      <c r="O1221" s="22"/>
    </row>
    <row r="1222" spans="2:15" s="12" customFormat="1" ht="12.75">
      <c r="B1222" s="19"/>
      <c r="C1222" s="20"/>
      <c r="D1222" s="19"/>
      <c r="O1222" s="22"/>
    </row>
    <row r="1223" spans="2:15" s="12" customFormat="1" ht="12.75">
      <c r="B1223" s="19"/>
      <c r="C1223" s="20"/>
      <c r="D1223" s="19"/>
      <c r="O1223" s="22"/>
    </row>
    <row r="1224" spans="2:15" s="12" customFormat="1" ht="12.75">
      <c r="B1224" s="19"/>
      <c r="C1224" s="20"/>
      <c r="D1224" s="19"/>
      <c r="O1224" s="22"/>
    </row>
    <row r="1225" spans="2:15" s="12" customFormat="1" ht="12.75">
      <c r="B1225" s="19"/>
      <c r="C1225" s="20"/>
      <c r="D1225" s="19"/>
      <c r="O1225" s="22"/>
    </row>
    <row r="1226" spans="2:15" s="12" customFormat="1" ht="12.75">
      <c r="B1226" s="19"/>
      <c r="C1226" s="20"/>
      <c r="D1226" s="19"/>
      <c r="O1226" s="22"/>
    </row>
    <row r="1227" spans="2:15" s="12" customFormat="1" ht="12.75">
      <c r="B1227" s="19"/>
      <c r="C1227" s="20"/>
      <c r="D1227" s="19"/>
      <c r="O1227" s="22"/>
    </row>
    <row r="1228" spans="2:15" s="12" customFormat="1" ht="12.75">
      <c r="B1228" s="19"/>
      <c r="C1228" s="20"/>
      <c r="D1228" s="19"/>
      <c r="O1228" s="22"/>
    </row>
    <row r="1229" spans="2:15" s="12" customFormat="1" ht="12.75">
      <c r="B1229" s="19"/>
      <c r="C1229" s="20"/>
      <c r="D1229" s="19"/>
      <c r="O1229" s="22"/>
    </row>
    <row r="1230" spans="2:15" s="12" customFormat="1" ht="12.75">
      <c r="B1230" s="19"/>
      <c r="C1230" s="20"/>
      <c r="D1230" s="19"/>
      <c r="O1230" s="22"/>
    </row>
    <row r="1231" spans="2:15" s="12" customFormat="1" ht="12.75">
      <c r="B1231" s="19"/>
      <c r="C1231" s="20"/>
      <c r="D1231" s="19"/>
      <c r="O1231" s="22"/>
    </row>
    <row r="1232" spans="2:15" s="12" customFormat="1" ht="12.75">
      <c r="B1232" s="19"/>
      <c r="C1232" s="20"/>
      <c r="D1232" s="19"/>
      <c r="O1232" s="22"/>
    </row>
    <row r="1233" spans="2:15" s="12" customFormat="1" ht="12.75">
      <c r="B1233" s="19"/>
      <c r="C1233" s="20"/>
      <c r="D1233" s="19"/>
      <c r="O1233" s="22"/>
    </row>
    <row r="1234" spans="2:15" s="12" customFormat="1" ht="12.75">
      <c r="B1234" s="19"/>
      <c r="C1234" s="20"/>
      <c r="D1234" s="19"/>
      <c r="O1234" s="22"/>
    </row>
    <row r="1235" spans="2:15" s="12" customFormat="1" ht="12.75">
      <c r="B1235" s="19"/>
      <c r="C1235" s="20"/>
      <c r="D1235" s="19"/>
      <c r="O1235" s="22"/>
    </row>
    <row r="1236" spans="2:15" s="12" customFormat="1" ht="12.75">
      <c r="B1236" s="19"/>
      <c r="C1236" s="20"/>
      <c r="D1236" s="19"/>
      <c r="O1236" s="22"/>
    </row>
    <row r="1237" spans="2:15" s="12" customFormat="1" ht="12.75">
      <c r="B1237" s="19"/>
      <c r="C1237" s="20"/>
      <c r="D1237" s="19"/>
      <c r="O1237" s="22"/>
    </row>
    <row r="1238" spans="2:15" s="12" customFormat="1" ht="12.75">
      <c r="B1238" s="19"/>
      <c r="C1238" s="20"/>
      <c r="D1238" s="19"/>
      <c r="O1238" s="22"/>
    </row>
    <row r="1239" spans="2:15" s="12" customFormat="1" ht="12.75">
      <c r="B1239" s="19"/>
      <c r="C1239" s="20"/>
      <c r="D1239" s="19"/>
      <c r="O1239" s="22"/>
    </row>
    <row r="1240" spans="2:15" s="12" customFormat="1" ht="12.75">
      <c r="B1240" s="19"/>
      <c r="C1240" s="20"/>
      <c r="D1240" s="19"/>
      <c r="O1240" s="22"/>
    </row>
    <row r="1241" spans="2:15" s="12" customFormat="1" ht="12.75">
      <c r="B1241" s="19"/>
      <c r="C1241" s="20"/>
      <c r="D1241" s="19"/>
      <c r="O1241" s="22"/>
    </row>
    <row r="1242" spans="2:15" s="12" customFormat="1" ht="12.75">
      <c r="B1242" s="19"/>
      <c r="C1242" s="20"/>
      <c r="D1242" s="19"/>
      <c r="O1242" s="22"/>
    </row>
    <row r="1243" spans="2:15" s="12" customFormat="1" ht="12.75">
      <c r="B1243" s="19"/>
      <c r="C1243" s="20"/>
      <c r="D1243" s="19"/>
      <c r="O1243" s="22"/>
    </row>
    <row r="1244" spans="2:15" s="12" customFormat="1" ht="12.75">
      <c r="B1244" s="19"/>
      <c r="C1244" s="20"/>
      <c r="D1244" s="19"/>
      <c r="O1244" s="22"/>
    </row>
    <row r="1245" spans="2:15" s="12" customFormat="1" ht="12.75">
      <c r="B1245" s="19"/>
      <c r="C1245" s="20"/>
      <c r="D1245" s="19"/>
      <c r="O1245" s="22"/>
    </row>
    <row r="1246" spans="2:15" s="12" customFormat="1" ht="12.75">
      <c r="B1246" s="19"/>
      <c r="C1246" s="20"/>
      <c r="D1246" s="19"/>
      <c r="O1246" s="22"/>
    </row>
    <row r="1247" spans="2:15" s="12" customFormat="1" ht="12.75">
      <c r="B1247" s="19"/>
      <c r="C1247" s="20"/>
      <c r="D1247" s="19"/>
      <c r="O1247" s="22"/>
    </row>
    <row r="1248" spans="2:15" s="12" customFormat="1" ht="12.75">
      <c r="B1248" s="19"/>
      <c r="C1248" s="20"/>
      <c r="D1248" s="19"/>
      <c r="O1248" s="22"/>
    </row>
    <row r="1249" spans="2:15" s="12" customFormat="1" ht="12.75">
      <c r="B1249" s="19"/>
      <c r="C1249" s="20"/>
      <c r="D1249" s="19"/>
      <c r="O1249" s="22"/>
    </row>
    <row r="1250" spans="2:15" s="12" customFormat="1" ht="12.75">
      <c r="B1250" s="19"/>
      <c r="C1250" s="20"/>
      <c r="D1250" s="19"/>
      <c r="O1250" s="22"/>
    </row>
    <row r="1251" spans="2:15" s="12" customFormat="1" ht="12.75">
      <c r="B1251" s="19"/>
      <c r="C1251" s="20"/>
      <c r="D1251" s="19"/>
      <c r="O1251" s="22"/>
    </row>
    <row r="1252" spans="2:15" s="12" customFormat="1" ht="12.75">
      <c r="B1252" s="19"/>
      <c r="C1252" s="20"/>
      <c r="D1252" s="19"/>
      <c r="O1252" s="22"/>
    </row>
    <row r="1253" spans="2:15" s="12" customFormat="1" ht="12.75">
      <c r="B1253" s="19"/>
      <c r="C1253" s="20"/>
      <c r="D1253" s="19"/>
      <c r="O1253" s="22"/>
    </row>
    <row r="1254" spans="2:15" s="12" customFormat="1" ht="12.75">
      <c r="B1254" s="19"/>
      <c r="C1254" s="20"/>
      <c r="D1254" s="19"/>
      <c r="O1254" s="22"/>
    </row>
    <row r="1255" spans="2:15" s="12" customFormat="1" ht="12.75">
      <c r="B1255" s="19"/>
      <c r="C1255" s="20"/>
      <c r="D1255" s="19"/>
      <c r="O1255" s="22"/>
    </row>
    <row r="1256" spans="2:15" s="12" customFormat="1" ht="12.75">
      <c r="B1256" s="19"/>
      <c r="C1256" s="20"/>
      <c r="D1256" s="19"/>
      <c r="O1256" s="22"/>
    </row>
    <row r="1257" spans="2:15" s="12" customFormat="1" ht="12.75">
      <c r="B1257" s="19"/>
      <c r="C1257" s="20"/>
      <c r="D1257" s="19"/>
      <c r="O1257" s="22"/>
    </row>
    <row r="1258" spans="2:15" s="12" customFormat="1" ht="12.75">
      <c r="B1258" s="19"/>
      <c r="C1258" s="20"/>
      <c r="D1258" s="19"/>
      <c r="O1258" s="22"/>
    </row>
    <row r="1259" spans="2:15" s="12" customFormat="1" ht="12.75">
      <c r="B1259" s="19"/>
      <c r="C1259" s="20"/>
      <c r="D1259" s="19"/>
      <c r="O1259" s="22"/>
    </row>
    <row r="1260" spans="2:15" s="12" customFormat="1" ht="12.75">
      <c r="B1260" s="19"/>
      <c r="C1260" s="20"/>
      <c r="D1260" s="19"/>
      <c r="O1260" s="22"/>
    </row>
    <row r="1261" spans="2:15" s="12" customFormat="1" ht="12.75">
      <c r="B1261" s="19"/>
      <c r="C1261" s="20"/>
      <c r="D1261" s="19"/>
      <c r="O1261" s="22"/>
    </row>
    <row r="1262" spans="2:15" s="12" customFormat="1" ht="12.75">
      <c r="B1262" s="19"/>
      <c r="C1262" s="20"/>
      <c r="D1262" s="19"/>
      <c r="O1262" s="22"/>
    </row>
    <row r="1263" spans="2:15" s="12" customFormat="1" ht="12.75">
      <c r="B1263" s="19"/>
      <c r="C1263" s="20"/>
      <c r="D1263" s="19"/>
      <c r="O1263" s="22"/>
    </row>
    <row r="1264" spans="2:15" s="12" customFormat="1" ht="12.75">
      <c r="B1264" s="19"/>
      <c r="C1264" s="20"/>
      <c r="D1264" s="19"/>
      <c r="O1264" s="22"/>
    </row>
    <row r="1265" spans="2:15" s="12" customFormat="1" ht="12.75">
      <c r="B1265" s="19"/>
      <c r="C1265" s="20"/>
      <c r="D1265" s="19"/>
      <c r="O1265" s="22"/>
    </row>
    <row r="1266" spans="2:15" s="12" customFormat="1" ht="12.75">
      <c r="B1266" s="19"/>
      <c r="C1266" s="20"/>
      <c r="D1266" s="19"/>
      <c r="O1266" s="22"/>
    </row>
    <row r="1267" spans="2:15" s="12" customFormat="1" ht="12.75">
      <c r="B1267" s="19"/>
      <c r="C1267" s="20"/>
      <c r="D1267" s="19"/>
      <c r="O1267" s="22"/>
    </row>
    <row r="1268" spans="2:15" s="12" customFormat="1" ht="12.75">
      <c r="B1268" s="19"/>
      <c r="C1268" s="20"/>
      <c r="D1268" s="19"/>
      <c r="O1268" s="22"/>
    </row>
    <row r="1269" spans="2:15" s="12" customFormat="1" ht="12.75">
      <c r="B1269" s="19"/>
      <c r="C1269" s="20"/>
      <c r="D1269" s="19"/>
      <c r="O1269" s="22"/>
    </row>
    <row r="1270" spans="2:15" s="12" customFormat="1" ht="12.75">
      <c r="B1270" s="19"/>
      <c r="C1270" s="20"/>
      <c r="D1270" s="19"/>
      <c r="O1270" s="22"/>
    </row>
    <row r="1271" spans="2:15" s="12" customFormat="1" ht="12.75">
      <c r="B1271" s="19"/>
      <c r="C1271" s="20"/>
      <c r="D1271" s="19"/>
      <c r="O1271" s="22"/>
    </row>
    <row r="1272" spans="2:15" s="12" customFormat="1" ht="12.75">
      <c r="B1272" s="19"/>
      <c r="C1272" s="20"/>
      <c r="D1272" s="19"/>
      <c r="O1272" s="22"/>
    </row>
    <row r="1273" spans="2:15" s="12" customFormat="1" ht="12.75">
      <c r="B1273" s="19"/>
      <c r="C1273" s="20"/>
      <c r="D1273" s="19"/>
      <c r="O1273" s="22"/>
    </row>
    <row r="1274" spans="2:15" s="12" customFormat="1" ht="12.75">
      <c r="B1274" s="19"/>
      <c r="C1274" s="20"/>
      <c r="D1274" s="19"/>
      <c r="O1274" s="22"/>
    </row>
    <row r="1275" spans="2:15" s="12" customFormat="1" ht="12.75">
      <c r="B1275" s="19"/>
      <c r="C1275" s="20"/>
      <c r="D1275" s="19"/>
      <c r="O1275" s="22"/>
    </row>
    <row r="1276" spans="2:15" s="12" customFormat="1" ht="12.75">
      <c r="B1276" s="19"/>
      <c r="C1276" s="20"/>
      <c r="D1276" s="19"/>
      <c r="O1276" s="22"/>
    </row>
    <row r="1277" spans="2:15" s="12" customFormat="1" ht="12.75">
      <c r="B1277" s="19"/>
      <c r="C1277" s="20"/>
      <c r="D1277" s="19"/>
      <c r="O1277" s="22"/>
    </row>
    <row r="1278" spans="2:15" s="12" customFormat="1" ht="12.75">
      <c r="B1278" s="19"/>
      <c r="C1278" s="20"/>
      <c r="D1278" s="19"/>
      <c r="O1278" s="22"/>
    </row>
    <row r="1279" spans="2:15" s="12" customFormat="1" ht="12.75">
      <c r="B1279" s="19"/>
      <c r="C1279" s="20"/>
      <c r="D1279" s="19"/>
      <c r="O1279" s="22"/>
    </row>
    <row r="1280" spans="2:15" s="12" customFormat="1" ht="12.75">
      <c r="B1280" s="19"/>
      <c r="C1280" s="20"/>
      <c r="D1280" s="19"/>
      <c r="O1280" s="22"/>
    </row>
    <row r="1281" spans="2:15" s="12" customFormat="1" ht="12.75">
      <c r="B1281" s="19"/>
      <c r="C1281" s="20"/>
      <c r="D1281" s="19"/>
      <c r="O1281" s="22"/>
    </row>
    <row r="1282" spans="2:15" s="12" customFormat="1" ht="12.75">
      <c r="B1282" s="19"/>
      <c r="C1282" s="20"/>
      <c r="D1282" s="19"/>
      <c r="O1282" s="22"/>
    </row>
    <row r="1283" spans="2:15" s="12" customFormat="1" ht="12.75">
      <c r="B1283" s="19"/>
      <c r="C1283" s="20"/>
      <c r="D1283" s="19"/>
      <c r="O1283" s="22"/>
    </row>
    <row r="1284" spans="2:15" s="12" customFormat="1" ht="12.75">
      <c r="B1284" s="19"/>
      <c r="C1284" s="20"/>
      <c r="D1284" s="19"/>
      <c r="O1284" s="22"/>
    </row>
    <row r="1285" spans="2:15" s="12" customFormat="1" ht="12.75">
      <c r="B1285" s="19"/>
      <c r="C1285" s="20"/>
      <c r="D1285" s="19"/>
      <c r="O1285" s="22"/>
    </row>
    <row r="1286" spans="2:15" s="12" customFormat="1" ht="12.75">
      <c r="B1286" s="19"/>
      <c r="C1286" s="20"/>
      <c r="D1286" s="19"/>
      <c r="O1286" s="22"/>
    </row>
    <row r="1287" spans="2:15" s="12" customFormat="1" ht="12.75">
      <c r="B1287" s="19"/>
      <c r="C1287" s="20"/>
      <c r="D1287" s="19"/>
      <c r="O1287" s="22"/>
    </row>
    <row r="1288" spans="2:15" s="12" customFormat="1" ht="12.75">
      <c r="B1288" s="19"/>
      <c r="C1288" s="20"/>
      <c r="D1288" s="19"/>
      <c r="O1288" s="22"/>
    </row>
    <row r="1289" spans="2:15" s="12" customFormat="1" ht="12.75">
      <c r="B1289" s="19"/>
      <c r="C1289" s="20"/>
      <c r="D1289" s="19"/>
      <c r="O1289" s="22"/>
    </row>
    <row r="1290" spans="2:15" s="12" customFormat="1" ht="12.75">
      <c r="B1290" s="19"/>
      <c r="C1290" s="20"/>
      <c r="D1290" s="19"/>
      <c r="O1290" s="22"/>
    </row>
    <row r="1291" spans="2:15" s="12" customFormat="1" ht="12.75">
      <c r="B1291" s="19"/>
      <c r="C1291" s="20"/>
      <c r="D1291" s="19"/>
      <c r="O1291" s="22"/>
    </row>
    <row r="1292" spans="2:15" s="12" customFormat="1" ht="12.75">
      <c r="B1292" s="19"/>
      <c r="C1292" s="20"/>
      <c r="D1292" s="19"/>
      <c r="O1292" s="22"/>
    </row>
    <row r="1293" spans="2:15" s="12" customFormat="1" ht="12.75">
      <c r="B1293" s="19"/>
      <c r="C1293" s="20"/>
      <c r="D1293" s="19"/>
      <c r="O1293" s="22"/>
    </row>
    <row r="1294" spans="2:15" s="12" customFormat="1" ht="12.75">
      <c r="B1294" s="19"/>
      <c r="C1294" s="20"/>
      <c r="D1294" s="19"/>
      <c r="O1294" s="22"/>
    </row>
    <row r="1295" spans="2:15" s="12" customFormat="1" ht="12.75">
      <c r="B1295" s="19"/>
      <c r="C1295" s="20"/>
      <c r="D1295" s="19"/>
      <c r="O1295" s="22"/>
    </row>
    <row r="1296" spans="2:15" s="12" customFormat="1" ht="12.75">
      <c r="B1296" s="19"/>
      <c r="C1296" s="20"/>
      <c r="D1296" s="19"/>
      <c r="O1296" s="22"/>
    </row>
    <row r="1297" spans="2:15" s="12" customFormat="1" ht="12.75">
      <c r="B1297" s="19"/>
      <c r="C1297" s="20"/>
      <c r="D1297" s="19"/>
      <c r="O1297" s="22"/>
    </row>
    <row r="1298" spans="2:15" s="12" customFormat="1" ht="12.75">
      <c r="B1298" s="19"/>
      <c r="C1298" s="20"/>
      <c r="D1298" s="19"/>
      <c r="O1298" s="22"/>
    </row>
    <row r="1299" spans="2:15" s="12" customFormat="1" ht="12.75">
      <c r="B1299" s="19"/>
      <c r="C1299" s="20"/>
      <c r="D1299" s="19"/>
      <c r="O1299" s="22"/>
    </row>
    <row r="1300" spans="2:15" s="12" customFormat="1" ht="12.75">
      <c r="B1300" s="19"/>
      <c r="C1300" s="20"/>
      <c r="D1300" s="19"/>
      <c r="O1300" s="22"/>
    </row>
    <row r="1301" spans="2:15" s="12" customFormat="1" ht="12.75">
      <c r="B1301" s="19"/>
      <c r="C1301" s="20"/>
      <c r="D1301" s="19"/>
      <c r="O1301" s="22"/>
    </row>
    <row r="1302" spans="2:15" s="12" customFormat="1" ht="12.75">
      <c r="B1302" s="19"/>
      <c r="C1302" s="20"/>
      <c r="D1302" s="19"/>
      <c r="O1302" s="22"/>
    </row>
    <row r="1303" spans="2:15" s="12" customFormat="1" ht="12.75">
      <c r="B1303" s="19"/>
      <c r="C1303" s="20"/>
      <c r="D1303" s="19"/>
      <c r="O1303" s="22"/>
    </row>
    <row r="1304" spans="2:15" s="12" customFormat="1" ht="12.75">
      <c r="B1304" s="19"/>
      <c r="C1304" s="20"/>
      <c r="D1304" s="19"/>
      <c r="O1304" s="22"/>
    </row>
    <row r="1305" spans="2:15" s="12" customFormat="1" ht="12.75">
      <c r="B1305" s="19"/>
      <c r="C1305" s="20"/>
      <c r="D1305" s="19"/>
      <c r="O1305" s="22"/>
    </row>
    <row r="1306" spans="2:15" s="12" customFormat="1" ht="12.75">
      <c r="B1306" s="19"/>
      <c r="C1306" s="20"/>
      <c r="D1306" s="19"/>
      <c r="O1306" s="22"/>
    </row>
    <row r="1307" spans="2:15" s="12" customFormat="1" ht="12.75">
      <c r="B1307" s="19"/>
      <c r="C1307" s="20"/>
      <c r="D1307" s="19"/>
      <c r="O1307" s="22"/>
    </row>
    <row r="1308" spans="2:15" s="12" customFormat="1" ht="12.75">
      <c r="B1308" s="19"/>
      <c r="C1308" s="20"/>
      <c r="D1308" s="19"/>
      <c r="O1308" s="22"/>
    </row>
    <row r="1309" spans="2:15" s="12" customFormat="1" ht="12.75">
      <c r="B1309" s="19"/>
      <c r="C1309" s="20"/>
      <c r="D1309" s="19"/>
      <c r="O1309" s="22"/>
    </row>
    <row r="1310" spans="2:15" s="3" customFormat="1" ht="12.75">
      <c r="B1310" s="1"/>
      <c r="C1310" s="2"/>
      <c r="D1310" s="1"/>
      <c r="O1310" s="26"/>
    </row>
    <row r="1311" spans="2:15" s="3" customFormat="1" ht="12.75">
      <c r="B1311" s="1"/>
      <c r="C1311" s="2"/>
      <c r="D1311" s="1"/>
      <c r="O1311" s="26"/>
    </row>
    <row r="1312" spans="2:15" s="3" customFormat="1" ht="12.75">
      <c r="B1312" s="1"/>
      <c r="C1312" s="2"/>
      <c r="D1312" s="1"/>
      <c r="O1312" s="26"/>
    </row>
    <row r="1313" spans="2:15" s="3" customFormat="1" ht="12.75">
      <c r="B1313" s="1"/>
      <c r="C1313" s="2"/>
      <c r="D1313" s="1"/>
      <c r="O1313" s="26"/>
    </row>
    <row r="1314" spans="2:15" s="3" customFormat="1" ht="12.75">
      <c r="B1314" s="1"/>
      <c r="C1314" s="2"/>
      <c r="D1314" s="1"/>
      <c r="O1314" s="26"/>
    </row>
    <row r="1315" spans="2:15" s="3" customFormat="1" ht="12.75">
      <c r="B1315" s="1"/>
      <c r="C1315" s="2"/>
      <c r="D1315" s="1"/>
      <c r="O1315" s="26"/>
    </row>
    <row r="1316" spans="2:15" s="3" customFormat="1" ht="12.75">
      <c r="B1316" s="1"/>
      <c r="C1316" s="2"/>
      <c r="D1316" s="1"/>
      <c r="O1316" s="26"/>
    </row>
    <row r="1317" spans="2:15" s="3" customFormat="1" ht="12.75">
      <c r="B1317" s="1"/>
      <c r="C1317" s="2"/>
      <c r="D1317" s="1"/>
      <c r="O1317" s="26"/>
    </row>
    <row r="1318" spans="2:15" s="3" customFormat="1" ht="12.75">
      <c r="B1318" s="1"/>
      <c r="C1318" s="2"/>
      <c r="D1318" s="1"/>
      <c r="O1318" s="26"/>
    </row>
    <row r="1319" spans="2:15" s="3" customFormat="1" ht="12.75">
      <c r="B1319" s="1"/>
      <c r="C1319" s="2"/>
      <c r="D1319" s="1"/>
      <c r="O1319" s="26"/>
    </row>
    <row r="1320" spans="2:15" s="3" customFormat="1" ht="12.75">
      <c r="B1320" s="1"/>
      <c r="C1320" s="2"/>
      <c r="D1320" s="1"/>
      <c r="O1320" s="26"/>
    </row>
    <row r="1321" spans="2:15" s="3" customFormat="1" ht="12.75">
      <c r="B1321" s="1"/>
      <c r="C1321" s="2"/>
      <c r="D1321" s="1"/>
      <c r="O1321" s="26"/>
    </row>
    <row r="1322" spans="2:15" s="3" customFormat="1" ht="12.75">
      <c r="B1322" s="1"/>
      <c r="C1322" s="2"/>
      <c r="D1322" s="1"/>
      <c r="O1322" s="26"/>
    </row>
    <row r="1323" spans="2:15" s="3" customFormat="1" ht="12.75">
      <c r="B1323" s="1"/>
      <c r="C1323" s="2"/>
      <c r="D1323" s="1"/>
      <c r="O1323" s="26"/>
    </row>
    <row r="1324" spans="2:15" s="3" customFormat="1" ht="12.75">
      <c r="B1324" s="1"/>
      <c r="C1324" s="2"/>
      <c r="D1324" s="1"/>
      <c r="O1324" s="26"/>
    </row>
    <row r="1325" spans="2:15" s="3" customFormat="1" ht="12.75">
      <c r="B1325" s="1"/>
      <c r="C1325" s="2"/>
      <c r="D1325" s="1"/>
      <c r="O1325" s="26"/>
    </row>
    <row r="1326" spans="2:15" s="3" customFormat="1" ht="12.75">
      <c r="B1326" s="1"/>
      <c r="C1326" s="2"/>
      <c r="D1326" s="1"/>
      <c r="O1326" s="26"/>
    </row>
    <row r="1327" spans="2:15" s="3" customFormat="1" ht="12.75">
      <c r="B1327" s="1"/>
      <c r="C1327" s="2"/>
      <c r="D1327" s="1"/>
      <c r="O1327" s="26"/>
    </row>
    <row r="1328" spans="2:15" s="3" customFormat="1" ht="12.75">
      <c r="B1328" s="1"/>
      <c r="C1328" s="2"/>
      <c r="D1328" s="1"/>
      <c r="O1328" s="26"/>
    </row>
    <row r="1329" spans="2:15" s="3" customFormat="1" ht="12.75">
      <c r="B1329" s="1"/>
      <c r="C1329" s="2"/>
      <c r="D1329" s="1"/>
      <c r="O1329" s="26"/>
    </row>
    <row r="1330" spans="2:15" s="3" customFormat="1" ht="12.75">
      <c r="B1330" s="1"/>
      <c r="C1330" s="2"/>
      <c r="D1330" s="1"/>
      <c r="O1330" s="26"/>
    </row>
    <row r="1331" spans="2:15" s="3" customFormat="1" ht="12.75">
      <c r="B1331" s="1"/>
      <c r="C1331" s="2"/>
      <c r="D1331" s="1"/>
      <c r="O1331" s="26"/>
    </row>
    <row r="1332" spans="2:15" s="3" customFormat="1" ht="12.75">
      <c r="B1332" s="1"/>
      <c r="C1332" s="2"/>
      <c r="D1332" s="1"/>
      <c r="O1332" s="26"/>
    </row>
    <row r="1333" spans="2:15" s="3" customFormat="1" ht="12.75">
      <c r="B1333" s="1"/>
      <c r="C1333" s="2"/>
      <c r="D1333" s="1"/>
      <c r="O1333" s="26"/>
    </row>
    <row r="1334" spans="2:15" s="3" customFormat="1" ht="12.75">
      <c r="B1334" s="1"/>
      <c r="C1334" s="2"/>
      <c r="D1334" s="1"/>
      <c r="O1334" s="26"/>
    </row>
    <row r="1335" spans="2:15" s="3" customFormat="1" ht="12.75">
      <c r="B1335" s="1"/>
      <c r="C1335" s="2"/>
      <c r="D1335" s="1"/>
      <c r="O1335" s="26"/>
    </row>
    <row r="1336" spans="2:15" s="3" customFormat="1" ht="12.75">
      <c r="B1336" s="1"/>
      <c r="C1336" s="2"/>
      <c r="D1336" s="1"/>
      <c r="O1336" s="26"/>
    </row>
    <row r="1337" spans="2:15" s="3" customFormat="1" ht="12.75">
      <c r="B1337" s="1"/>
      <c r="C1337" s="2"/>
      <c r="D1337" s="1"/>
      <c r="O1337" s="26"/>
    </row>
    <row r="1338" spans="2:15" s="3" customFormat="1" ht="12.75">
      <c r="B1338" s="1"/>
      <c r="C1338" s="2"/>
      <c r="D1338" s="1"/>
      <c r="O1338" s="26"/>
    </row>
    <row r="1339" spans="2:15" s="3" customFormat="1" ht="12.75">
      <c r="B1339" s="1"/>
      <c r="C1339" s="2"/>
      <c r="D1339" s="1"/>
      <c r="O1339" s="26"/>
    </row>
    <row r="1340" spans="2:15" s="3" customFormat="1" ht="12.75">
      <c r="B1340" s="1"/>
      <c r="C1340" s="2"/>
      <c r="D1340" s="1"/>
      <c r="O1340" s="26"/>
    </row>
    <row r="1341" spans="2:15" s="3" customFormat="1" ht="12.75">
      <c r="B1341" s="1"/>
      <c r="C1341" s="2"/>
      <c r="D1341" s="1"/>
      <c r="O1341" s="26"/>
    </row>
    <row r="1342" spans="2:15" s="3" customFormat="1" ht="12.75">
      <c r="B1342" s="1"/>
      <c r="C1342" s="2"/>
      <c r="D1342" s="1"/>
      <c r="O1342" s="26"/>
    </row>
    <row r="1343" spans="2:15" s="3" customFormat="1" ht="12.75">
      <c r="B1343" s="1"/>
      <c r="C1343" s="2"/>
      <c r="D1343" s="1"/>
      <c r="O1343" s="26"/>
    </row>
    <row r="1344" spans="2:15" s="3" customFormat="1" ht="12.75">
      <c r="B1344" s="1"/>
      <c r="C1344" s="2"/>
      <c r="D1344" s="1"/>
      <c r="O1344" s="26"/>
    </row>
    <row r="1345" spans="2:15" s="3" customFormat="1" ht="12.75">
      <c r="B1345" s="1"/>
      <c r="C1345" s="2"/>
      <c r="D1345" s="1"/>
      <c r="O1345" s="26"/>
    </row>
    <row r="1346" spans="2:15" s="3" customFormat="1" ht="12.75">
      <c r="B1346" s="1"/>
      <c r="C1346" s="2"/>
      <c r="D1346" s="1"/>
      <c r="O1346" s="26"/>
    </row>
    <row r="1347" spans="2:15" s="3" customFormat="1" ht="12.75">
      <c r="B1347" s="1"/>
      <c r="C1347" s="2"/>
      <c r="D1347" s="1"/>
      <c r="O1347" s="26"/>
    </row>
    <row r="1348" spans="2:15" s="3" customFormat="1" ht="12.75">
      <c r="B1348" s="1"/>
      <c r="C1348" s="2"/>
      <c r="D1348" s="1"/>
      <c r="O1348" s="26"/>
    </row>
    <row r="1349" spans="2:15" s="3" customFormat="1" ht="12.75">
      <c r="B1349" s="1"/>
      <c r="C1349" s="2"/>
      <c r="D1349" s="1"/>
      <c r="O1349" s="26"/>
    </row>
    <row r="1350" spans="2:15" s="3" customFormat="1" ht="12.75">
      <c r="B1350" s="1"/>
      <c r="C1350" s="2"/>
      <c r="D1350" s="1"/>
      <c r="O1350" s="26"/>
    </row>
    <row r="1351" spans="2:15" s="3" customFormat="1" ht="12.75">
      <c r="B1351" s="1"/>
      <c r="C1351" s="2"/>
      <c r="D1351" s="1"/>
      <c r="O1351" s="26"/>
    </row>
    <row r="1352" spans="2:15" s="3" customFormat="1" ht="12.75">
      <c r="B1352" s="1"/>
      <c r="C1352" s="2"/>
      <c r="D1352" s="1"/>
      <c r="O1352" s="26"/>
    </row>
    <row r="1353" spans="2:15" s="3" customFormat="1" ht="12.75">
      <c r="B1353" s="1"/>
      <c r="C1353" s="2"/>
      <c r="D1353" s="1"/>
      <c r="O1353" s="26"/>
    </row>
    <row r="1354" spans="2:15" s="3" customFormat="1" ht="12.75">
      <c r="B1354" s="1"/>
      <c r="C1354" s="2"/>
      <c r="D1354" s="1"/>
      <c r="O1354" s="26"/>
    </row>
    <row r="1355" spans="2:15" s="3" customFormat="1" ht="12.75">
      <c r="B1355" s="1"/>
      <c r="C1355" s="2"/>
      <c r="D1355" s="1"/>
      <c r="O1355" s="26"/>
    </row>
    <row r="1356" spans="2:15" s="3" customFormat="1" ht="12.75">
      <c r="B1356" s="1"/>
      <c r="C1356" s="2"/>
      <c r="D1356" s="1"/>
      <c r="O1356" s="26"/>
    </row>
    <row r="1357" spans="2:15" s="3" customFormat="1" ht="12.75">
      <c r="B1357" s="1"/>
      <c r="C1357" s="2"/>
      <c r="D1357" s="1"/>
      <c r="O1357" s="26"/>
    </row>
    <row r="1358" spans="2:15" s="3" customFormat="1" ht="12.75">
      <c r="B1358" s="1"/>
      <c r="C1358" s="2"/>
      <c r="D1358" s="1"/>
      <c r="O1358" s="26"/>
    </row>
    <row r="1359" spans="2:15" s="3" customFormat="1" ht="12.75">
      <c r="B1359" s="1"/>
      <c r="C1359" s="2"/>
      <c r="D1359" s="1"/>
      <c r="O1359" s="26"/>
    </row>
    <row r="1360" spans="2:15" s="3" customFormat="1" ht="12.75">
      <c r="B1360" s="1"/>
      <c r="C1360" s="2"/>
      <c r="D1360" s="1"/>
      <c r="O1360" s="26"/>
    </row>
    <row r="1361" spans="2:15" s="3" customFormat="1" ht="12.75">
      <c r="B1361" s="1"/>
      <c r="C1361" s="2"/>
      <c r="D1361" s="1"/>
      <c r="O1361" s="26"/>
    </row>
    <row r="1362" spans="2:15" s="3" customFormat="1" ht="12.75">
      <c r="B1362" s="1"/>
      <c r="C1362" s="2"/>
      <c r="D1362" s="1"/>
      <c r="O1362" s="26"/>
    </row>
    <row r="1363" spans="2:15" s="3" customFormat="1" ht="12.75">
      <c r="B1363" s="1"/>
      <c r="C1363" s="2"/>
      <c r="D1363" s="1"/>
      <c r="O1363" s="26"/>
    </row>
    <row r="1364" spans="2:15" s="3" customFormat="1" ht="12.75">
      <c r="B1364" s="1"/>
      <c r="C1364" s="2"/>
      <c r="D1364" s="1"/>
      <c r="O1364" s="26"/>
    </row>
    <row r="1365" spans="2:15" s="3" customFormat="1" ht="12.75">
      <c r="B1365" s="1"/>
      <c r="C1365" s="2"/>
      <c r="D1365" s="1"/>
      <c r="O1365" s="26"/>
    </row>
    <row r="1366" spans="2:15" s="3" customFormat="1" ht="12.75">
      <c r="B1366" s="1"/>
      <c r="C1366" s="2"/>
      <c r="D1366" s="1"/>
      <c r="O1366" s="26"/>
    </row>
    <row r="1367" spans="2:15" s="3" customFormat="1" ht="12.75">
      <c r="B1367" s="1"/>
      <c r="C1367" s="2"/>
      <c r="D1367" s="1"/>
      <c r="O1367" s="26"/>
    </row>
    <row r="1368" spans="2:15" s="3" customFormat="1" ht="12.75">
      <c r="B1368" s="1"/>
      <c r="C1368" s="2"/>
      <c r="D1368" s="1"/>
      <c r="O1368" s="26"/>
    </row>
    <row r="1369" spans="2:15" s="3" customFormat="1" ht="12.75">
      <c r="B1369" s="1"/>
      <c r="C1369" s="2"/>
      <c r="D1369" s="1"/>
      <c r="O1369" s="26"/>
    </row>
    <row r="1370" spans="2:15" s="3" customFormat="1" ht="12.75">
      <c r="B1370" s="1"/>
      <c r="C1370" s="2"/>
      <c r="D1370" s="1"/>
      <c r="O1370" s="26"/>
    </row>
    <row r="1371" spans="2:15" s="3" customFormat="1" ht="12.75">
      <c r="B1371" s="1"/>
      <c r="C1371" s="2"/>
      <c r="D1371" s="1"/>
      <c r="O1371" s="26"/>
    </row>
    <row r="1372" spans="2:15" s="3" customFormat="1" ht="12.75">
      <c r="B1372" s="1"/>
      <c r="C1372" s="2"/>
      <c r="D1372" s="1"/>
      <c r="O1372" s="26"/>
    </row>
    <row r="1373" spans="2:15" s="3" customFormat="1" ht="12.75">
      <c r="B1373" s="1"/>
      <c r="C1373" s="2"/>
      <c r="D1373" s="1"/>
      <c r="O1373" s="26"/>
    </row>
    <row r="1374" spans="2:15" s="3" customFormat="1" ht="12.75">
      <c r="B1374" s="1"/>
      <c r="C1374" s="2"/>
      <c r="D1374" s="1"/>
      <c r="O1374" s="26"/>
    </row>
    <row r="1375" spans="2:15" s="3" customFormat="1" ht="12.75">
      <c r="B1375" s="1"/>
      <c r="C1375" s="2"/>
      <c r="D1375" s="1"/>
      <c r="O1375" s="26"/>
    </row>
    <row r="1376" spans="2:15" s="3" customFormat="1" ht="12.75">
      <c r="B1376" s="1"/>
      <c r="C1376" s="2"/>
      <c r="D1376" s="1"/>
      <c r="O1376" s="26"/>
    </row>
    <row r="1377" spans="2:15" s="3" customFormat="1" ht="12.75">
      <c r="B1377" s="1"/>
      <c r="C1377" s="2"/>
      <c r="D1377" s="1"/>
      <c r="O1377" s="26"/>
    </row>
    <row r="1378" spans="2:15" s="3" customFormat="1" ht="12.75">
      <c r="B1378" s="1"/>
      <c r="C1378" s="2"/>
      <c r="D1378" s="1"/>
      <c r="O1378" s="26"/>
    </row>
    <row r="1379" spans="2:15" s="3" customFormat="1" ht="12.75">
      <c r="B1379" s="1"/>
      <c r="C1379" s="2"/>
      <c r="D1379" s="1"/>
      <c r="O1379" s="26"/>
    </row>
    <row r="1380" spans="2:15" s="3" customFormat="1" ht="12.75">
      <c r="B1380" s="1"/>
      <c r="C1380" s="2"/>
      <c r="D1380" s="1"/>
      <c r="O1380" s="26"/>
    </row>
    <row r="1381" spans="2:15" s="3" customFormat="1" ht="12.75">
      <c r="B1381" s="1"/>
      <c r="C1381" s="2"/>
      <c r="D1381" s="1"/>
      <c r="O1381" s="26"/>
    </row>
    <row r="1382" spans="2:15" s="3" customFormat="1" ht="12.75">
      <c r="B1382" s="1"/>
      <c r="C1382" s="2"/>
      <c r="D1382" s="1"/>
      <c r="O1382" s="26"/>
    </row>
    <row r="1383" spans="2:15" s="3" customFormat="1" ht="12.75">
      <c r="B1383" s="1"/>
      <c r="C1383" s="2"/>
      <c r="D1383" s="1"/>
      <c r="O1383" s="26"/>
    </row>
    <row r="1384" spans="2:15" s="3" customFormat="1" ht="12.75">
      <c r="B1384" s="1"/>
      <c r="C1384" s="2"/>
      <c r="D1384" s="1"/>
      <c r="O1384" s="26"/>
    </row>
    <row r="1385" spans="2:15" s="3" customFormat="1" ht="12.75">
      <c r="B1385" s="1"/>
      <c r="C1385" s="2"/>
      <c r="D1385" s="1"/>
      <c r="O1385" s="26"/>
    </row>
    <row r="1386" spans="2:15" s="3" customFormat="1" ht="12.75">
      <c r="B1386" s="1"/>
      <c r="C1386" s="2"/>
      <c r="D1386" s="1"/>
      <c r="O1386" s="26"/>
    </row>
    <row r="1387" spans="2:15" s="3" customFormat="1" ht="12.75">
      <c r="B1387" s="1"/>
      <c r="C1387" s="2"/>
      <c r="D1387" s="1"/>
      <c r="O1387" s="26"/>
    </row>
    <row r="1388" spans="2:15" s="3" customFormat="1" ht="12.75">
      <c r="B1388" s="1"/>
      <c r="C1388" s="2"/>
      <c r="D1388" s="1"/>
      <c r="O1388" s="26"/>
    </row>
    <row r="1389" spans="2:15" s="3" customFormat="1" ht="12.75">
      <c r="B1389" s="1"/>
      <c r="C1389" s="2"/>
      <c r="D1389" s="1"/>
      <c r="O1389" s="26"/>
    </row>
    <row r="1390" spans="2:15" s="3" customFormat="1" ht="12.75">
      <c r="B1390" s="1"/>
      <c r="C1390" s="2"/>
      <c r="D1390" s="1"/>
      <c r="O1390" s="26"/>
    </row>
    <row r="1391" spans="2:15" s="3" customFormat="1" ht="12.75">
      <c r="B1391" s="1"/>
      <c r="C1391" s="2"/>
      <c r="D1391" s="1"/>
      <c r="O1391" s="26"/>
    </row>
    <row r="1392" spans="2:15" s="3" customFormat="1" ht="12.75">
      <c r="B1392" s="1"/>
      <c r="C1392" s="2"/>
      <c r="D1392" s="1"/>
      <c r="O1392" s="26"/>
    </row>
    <row r="1393" spans="2:15" s="3" customFormat="1" ht="12.75">
      <c r="B1393" s="1"/>
      <c r="C1393" s="2"/>
      <c r="D1393" s="1"/>
      <c r="O1393" s="26"/>
    </row>
    <row r="1394" spans="2:15" s="3" customFormat="1" ht="12.75">
      <c r="B1394" s="1"/>
      <c r="C1394" s="2"/>
      <c r="D1394" s="1"/>
      <c r="O1394" s="26"/>
    </row>
    <row r="1395" spans="2:15" s="3" customFormat="1" ht="12.75">
      <c r="B1395" s="1"/>
      <c r="C1395" s="2"/>
      <c r="D1395" s="1"/>
      <c r="O1395" s="26"/>
    </row>
    <row r="1396" spans="2:15" s="3" customFormat="1" ht="12.75">
      <c r="B1396" s="1"/>
      <c r="C1396" s="2"/>
      <c r="D1396" s="1"/>
      <c r="O1396" s="26"/>
    </row>
    <row r="1397" spans="2:15" s="3" customFormat="1" ht="12.75">
      <c r="B1397" s="1"/>
      <c r="C1397" s="2"/>
      <c r="D1397" s="1"/>
      <c r="O1397" s="26"/>
    </row>
    <row r="1398" spans="2:15" s="3" customFormat="1" ht="12.75">
      <c r="B1398" s="1"/>
      <c r="C1398" s="2"/>
      <c r="D1398" s="1"/>
      <c r="O1398" s="26"/>
    </row>
    <row r="1399" spans="2:15" s="3" customFormat="1" ht="12.75">
      <c r="B1399" s="1"/>
      <c r="C1399" s="2"/>
      <c r="D1399" s="1"/>
      <c r="O1399" s="26"/>
    </row>
    <row r="1400" spans="2:15" s="3" customFormat="1" ht="12.75">
      <c r="B1400" s="1"/>
      <c r="C1400" s="2"/>
      <c r="D1400" s="1"/>
      <c r="O1400" s="26"/>
    </row>
    <row r="1401" spans="2:15" s="3" customFormat="1" ht="12.75">
      <c r="B1401" s="1"/>
      <c r="C1401" s="2"/>
      <c r="D1401" s="1"/>
      <c r="O1401" s="26"/>
    </row>
    <row r="1402" spans="2:15" s="3" customFormat="1" ht="12.75">
      <c r="B1402" s="1"/>
      <c r="C1402" s="2"/>
      <c r="D1402" s="1"/>
      <c r="O1402" s="26"/>
    </row>
    <row r="1403" spans="2:15" s="3" customFormat="1" ht="12.75">
      <c r="B1403" s="1"/>
      <c r="C1403" s="2"/>
      <c r="D1403" s="1"/>
      <c r="O1403" s="26"/>
    </row>
    <row r="1404" spans="2:15" s="3" customFormat="1" ht="12.75">
      <c r="B1404" s="1"/>
      <c r="C1404" s="2"/>
      <c r="D1404" s="1"/>
      <c r="O1404" s="26"/>
    </row>
    <row r="1405" spans="2:15" s="3" customFormat="1" ht="12.75">
      <c r="B1405" s="1"/>
      <c r="C1405" s="2"/>
      <c r="D1405" s="1"/>
      <c r="O1405" s="26"/>
    </row>
    <row r="1406" spans="2:15" s="3" customFormat="1" ht="12.75">
      <c r="B1406" s="1"/>
      <c r="C1406" s="2"/>
      <c r="D1406" s="1"/>
      <c r="O1406" s="26"/>
    </row>
    <row r="1407" spans="2:15" s="3" customFormat="1" ht="12.75">
      <c r="B1407" s="1"/>
      <c r="C1407" s="2"/>
      <c r="D1407" s="1"/>
      <c r="O1407" s="26"/>
    </row>
    <row r="1408" spans="2:15" s="3" customFormat="1" ht="12.75">
      <c r="B1408" s="1"/>
      <c r="C1408" s="2"/>
      <c r="D1408" s="1"/>
      <c r="O1408" s="26"/>
    </row>
    <row r="1409" spans="2:15" s="3" customFormat="1" ht="12.75">
      <c r="B1409" s="1"/>
      <c r="C1409" s="2"/>
      <c r="D1409" s="1"/>
      <c r="O1409" s="26"/>
    </row>
    <row r="1410" spans="2:15" s="3" customFormat="1" ht="12.75">
      <c r="B1410" s="1"/>
      <c r="C1410" s="2"/>
      <c r="D1410" s="1"/>
      <c r="O1410" s="26"/>
    </row>
    <row r="1411" spans="2:15" s="3" customFormat="1" ht="12.75">
      <c r="B1411" s="1"/>
      <c r="C1411" s="2"/>
      <c r="D1411" s="1"/>
      <c r="O1411" s="26"/>
    </row>
    <row r="1412" spans="2:15" s="3" customFormat="1" ht="12.75">
      <c r="B1412" s="1"/>
      <c r="C1412" s="2"/>
      <c r="D1412" s="1"/>
      <c r="O1412" s="26"/>
    </row>
    <row r="1413" spans="2:15" s="3" customFormat="1" ht="12.75">
      <c r="B1413" s="1"/>
      <c r="C1413" s="2"/>
      <c r="D1413" s="1"/>
      <c r="O1413" s="26"/>
    </row>
    <row r="1414" spans="2:15" s="3" customFormat="1" ht="12.75">
      <c r="B1414" s="1"/>
      <c r="C1414" s="2"/>
      <c r="D1414" s="1"/>
      <c r="O1414" s="26"/>
    </row>
    <row r="1415" spans="2:15" s="3" customFormat="1" ht="12.75">
      <c r="B1415" s="1"/>
      <c r="C1415" s="2"/>
      <c r="D1415" s="1"/>
      <c r="O1415" s="26"/>
    </row>
    <row r="1416" spans="2:15" s="3" customFormat="1" ht="12.75">
      <c r="B1416" s="1"/>
      <c r="C1416" s="2"/>
      <c r="D1416" s="1"/>
      <c r="O1416" s="26"/>
    </row>
    <row r="1417" spans="2:15" s="3" customFormat="1" ht="12.75">
      <c r="B1417" s="1"/>
      <c r="C1417" s="2"/>
      <c r="D1417" s="1"/>
      <c r="O1417" s="26"/>
    </row>
    <row r="1418" spans="2:15" s="3" customFormat="1" ht="12.75">
      <c r="B1418" s="1"/>
      <c r="C1418" s="2"/>
      <c r="D1418" s="1"/>
      <c r="O1418" s="26"/>
    </row>
    <row r="1419" spans="2:15" s="3" customFormat="1" ht="12.75">
      <c r="B1419" s="1"/>
      <c r="C1419" s="2"/>
      <c r="D1419" s="1"/>
      <c r="O1419" s="26"/>
    </row>
    <row r="1420" spans="2:15" s="3" customFormat="1" ht="12.75">
      <c r="B1420" s="1"/>
      <c r="C1420" s="2"/>
      <c r="D1420" s="1"/>
      <c r="O1420" s="26"/>
    </row>
    <row r="1421" spans="2:15" s="3" customFormat="1" ht="12.75">
      <c r="B1421" s="1"/>
      <c r="C1421" s="2"/>
      <c r="D1421" s="1"/>
      <c r="O1421" s="26"/>
    </row>
    <row r="1422" spans="2:15" s="3" customFormat="1" ht="12.75">
      <c r="B1422" s="1"/>
      <c r="C1422" s="2"/>
      <c r="D1422" s="1"/>
      <c r="O1422" s="26"/>
    </row>
    <row r="1423" spans="2:15" s="3" customFormat="1" ht="12.75">
      <c r="B1423" s="1"/>
      <c r="C1423" s="2"/>
      <c r="D1423" s="1"/>
      <c r="O1423" s="26"/>
    </row>
    <row r="1424" spans="2:15" s="3" customFormat="1" ht="12.75">
      <c r="B1424" s="1"/>
      <c r="C1424" s="2"/>
      <c r="D1424" s="1"/>
      <c r="O1424" s="26"/>
    </row>
    <row r="1425" spans="2:15" s="3" customFormat="1" ht="12.75">
      <c r="B1425" s="1"/>
      <c r="C1425" s="2"/>
      <c r="D1425" s="1"/>
      <c r="O1425" s="26"/>
    </row>
    <row r="1426" spans="2:15" s="3" customFormat="1" ht="12.75">
      <c r="B1426" s="1"/>
      <c r="C1426" s="2"/>
      <c r="D1426" s="1"/>
      <c r="O1426" s="26"/>
    </row>
    <row r="1427" spans="2:15" s="3" customFormat="1" ht="12.75">
      <c r="B1427" s="1"/>
      <c r="C1427" s="2"/>
      <c r="D1427" s="1"/>
      <c r="O1427" s="26"/>
    </row>
    <row r="1428" spans="2:15" s="3" customFormat="1" ht="12.75">
      <c r="B1428" s="1"/>
      <c r="C1428" s="2"/>
      <c r="D1428" s="1"/>
      <c r="O1428" s="26"/>
    </row>
    <row r="1429" spans="2:15" s="3" customFormat="1" ht="12.75">
      <c r="B1429" s="1"/>
      <c r="C1429" s="2"/>
      <c r="D1429" s="1"/>
      <c r="O1429" s="26"/>
    </row>
    <row r="1430" spans="2:15" s="3" customFormat="1" ht="12.75">
      <c r="B1430" s="1"/>
      <c r="C1430" s="2"/>
      <c r="D1430" s="1"/>
      <c r="O1430" s="26"/>
    </row>
    <row r="1431" spans="2:15" s="3" customFormat="1" ht="12.75">
      <c r="B1431" s="1"/>
      <c r="C1431" s="2"/>
      <c r="D1431" s="1"/>
      <c r="O1431" s="26"/>
    </row>
    <row r="1432" spans="2:15" s="3" customFormat="1" ht="12.75">
      <c r="B1432" s="1"/>
      <c r="C1432" s="2"/>
      <c r="D1432" s="1"/>
      <c r="O1432" s="26"/>
    </row>
    <row r="1433" spans="2:15" s="3" customFormat="1" ht="12.75">
      <c r="B1433" s="1"/>
      <c r="C1433" s="2"/>
      <c r="D1433" s="1"/>
      <c r="O1433" s="26"/>
    </row>
    <row r="1434" spans="2:15" s="3" customFormat="1" ht="12.75">
      <c r="B1434" s="1"/>
      <c r="C1434" s="2"/>
      <c r="D1434" s="1"/>
      <c r="O1434" s="26"/>
    </row>
    <row r="1435" spans="2:15" s="3" customFormat="1" ht="12.75">
      <c r="B1435" s="1"/>
      <c r="C1435" s="2"/>
      <c r="D1435" s="1"/>
      <c r="O1435" s="26"/>
    </row>
    <row r="1436" spans="2:15" s="3" customFormat="1" ht="12.75">
      <c r="B1436" s="1"/>
      <c r="C1436" s="2"/>
      <c r="D1436" s="1"/>
      <c r="O1436" s="26"/>
    </row>
    <row r="1437" spans="2:15" s="3" customFormat="1" ht="12.75">
      <c r="B1437" s="1"/>
      <c r="C1437" s="2"/>
      <c r="D1437" s="1"/>
      <c r="O1437" s="26"/>
    </row>
    <row r="1438" spans="2:15" s="3" customFormat="1" ht="12.75">
      <c r="B1438" s="1"/>
      <c r="C1438" s="2"/>
      <c r="D1438" s="1"/>
      <c r="O1438" s="26"/>
    </row>
    <row r="1439" spans="2:15" s="3" customFormat="1" ht="12.75">
      <c r="B1439" s="1"/>
      <c r="C1439" s="2"/>
      <c r="D1439" s="1"/>
      <c r="O1439" s="26"/>
    </row>
    <row r="1440" spans="2:15" s="3" customFormat="1" ht="12.75">
      <c r="B1440" s="1"/>
      <c r="C1440" s="2"/>
      <c r="D1440" s="1"/>
      <c r="O1440" s="26"/>
    </row>
    <row r="1441" spans="2:15" s="3" customFormat="1" ht="12.75">
      <c r="B1441" s="1"/>
      <c r="C1441" s="2"/>
      <c r="D1441" s="1"/>
      <c r="O1441" s="26"/>
    </row>
    <row r="1442" spans="2:15" s="3" customFormat="1" ht="12.75">
      <c r="B1442" s="1"/>
      <c r="C1442" s="2"/>
      <c r="D1442" s="1"/>
      <c r="O1442" s="26"/>
    </row>
    <row r="1443" spans="2:15" s="3" customFormat="1" ht="12.75">
      <c r="B1443" s="1"/>
      <c r="C1443" s="2"/>
      <c r="D1443" s="1"/>
      <c r="O1443" s="26"/>
    </row>
    <row r="1444" spans="2:15" s="3" customFormat="1" ht="12.75">
      <c r="B1444" s="1"/>
      <c r="C1444" s="2"/>
      <c r="D1444" s="1"/>
      <c r="O1444" s="26"/>
    </row>
    <row r="1445" spans="2:15" s="3" customFormat="1" ht="12.75">
      <c r="B1445" s="1"/>
      <c r="C1445" s="2"/>
      <c r="D1445" s="1"/>
      <c r="O1445" s="26"/>
    </row>
    <row r="1446" spans="2:15" s="3" customFormat="1" ht="12.75">
      <c r="B1446" s="1"/>
      <c r="C1446" s="2"/>
      <c r="D1446" s="1"/>
      <c r="O1446" s="26"/>
    </row>
    <row r="1447" spans="2:15" s="3" customFormat="1" ht="12.75">
      <c r="B1447" s="1"/>
      <c r="C1447" s="2"/>
      <c r="D1447" s="1"/>
      <c r="O1447" s="26"/>
    </row>
    <row r="1448" spans="2:15" s="3" customFormat="1" ht="12.75">
      <c r="B1448" s="1"/>
      <c r="C1448" s="2"/>
      <c r="D1448" s="1"/>
      <c r="O1448" s="26"/>
    </row>
    <row r="1449" spans="2:15" s="3" customFormat="1" ht="12.75">
      <c r="B1449" s="1"/>
      <c r="C1449" s="2"/>
      <c r="D1449" s="1"/>
      <c r="O1449" s="26"/>
    </row>
    <row r="1450" spans="2:15" s="3" customFormat="1" ht="12.75">
      <c r="B1450" s="1"/>
      <c r="C1450" s="2"/>
      <c r="D1450" s="1"/>
      <c r="O1450" s="26"/>
    </row>
    <row r="1451" spans="2:15" s="3" customFormat="1" ht="12.75">
      <c r="B1451" s="1"/>
      <c r="C1451" s="2"/>
      <c r="D1451" s="1"/>
      <c r="O1451" s="26"/>
    </row>
    <row r="1452" spans="2:15" s="3" customFormat="1" ht="12.75">
      <c r="B1452" s="1"/>
      <c r="C1452" s="2"/>
      <c r="D1452" s="1"/>
      <c r="O1452" s="26"/>
    </row>
    <row r="1453" spans="2:15" s="3" customFormat="1" ht="12.75">
      <c r="B1453" s="1"/>
      <c r="C1453" s="2"/>
      <c r="D1453" s="1"/>
      <c r="O1453" s="26"/>
    </row>
    <row r="1454" spans="2:15" s="3" customFormat="1" ht="12.75">
      <c r="B1454" s="1"/>
      <c r="C1454" s="2"/>
      <c r="D1454" s="1"/>
      <c r="O1454" s="26"/>
    </row>
    <row r="1455" spans="2:15" s="3" customFormat="1" ht="12.75">
      <c r="B1455" s="1"/>
      <c r="C1455" s="2"/>
      <c r="D1455" s="1"/>
      <c r="O1455" s="26"/>
    </row>
    <row r="1456" spans="2:15" s="3" customFormat="1" ht="12.75">
      <c r="B1456" s="1"/>
      <c r="C1456" s="2"/>
      <c r="D1456" s="1"/>
      <c r="O1456" s="26"/>
    </row>
    <row r="1457" spans="2:15" s="3" customFormat="1" ht="12.75">
      <c r="B1457" s="1"/>
      <c r="C1457" s="2"/>
      <c r="D1457" s="1"/>
      <c r="O1457" s="26"/>
    </row>
    <row r="1458" spans="2:15" s="3" customFormat="1" ht="12.75">
      <c r="B1458" s="1"/>
      <c r="C1458" s="2"/>
      <c r="D1458" s="1"/>
      <c r="O1458" s="26"/>
    </row>
    <row r="1459" spans="2:15" s="3" customFormat="1" ht="12.75">
      <c r="B1459" s="1"/>
      <c r="C1459" s="2"/>
      <c r="D1459" s="1"/>
      <c r="O1459" s="26"/>
    </row>
    <row r="1460" spans="2:15" s="3" customFormat="1" ht="12.75">
      <c r="B1460" s="1"/>
      <c r="C1460" s="2"/>
      <c r="D1460" s="1"/>
      <c r="O1460" s="26"/>
    </row>
    <row r="1461" spans="2:15" s="3" customFormat="1" ht="12.75">
      <c r="B1461" s="1"/>
      <c r="C1461" s="2"/>
      <c r="D1461" s="1"/>
      <c r="O1461" s="26"/>
    </row>
    <row r="1462" spans="2:15" s="3" customFormat="1" ht="12.75">
      <c r="B1462" s="1"/>
      <c r="C1462" s="2"/>
      <c r="D1462" s="1"/>
      <c r="O1462" s="26"/>
    </row>
    <row r="1463" spans="2:15" s="3" customFormat="1" ht="12.75">
      <c r="B1463" s="1"/>
      <c r="C1463" s="2"/>
      <c r="D1463" s="1"/>
      <c r="O1463" s="26"/>
    </row>
    <row r="1464" spans="2:15" s="3" customFormat="1" ht="12.75">
      <c r="B1464" s="1"/>
      <c r="C1464" s="2"/>
      <c r="D1464" s="1"/>
      <c r="O1464" s="26"/>
    </row>
    <row r="1465" spans="2:15" s="3" customFormat="1" ht="12.75">
      <c r="B1465" s="1"/>
      <c r="C1465" s="2"/>
      <c r="D1465" s="1"/>
      <c r="O1465" s="26"/>
    </row>
    <row r="1466" spans="2:15" s="3" customFormat="1" ht="12.75">
      <c r="B1466" s="1"/>
      <c r="C1466" s="2"/>
      <c r="D1466" s="1"/>
      <c r="O1466" s="26"/>
    </row>
    <row r="1467" spans="2:15" s="3" customFormat="1" ht="12.75">
      <c r="B1467" s="1"/>
      <c r="C1467" s="2"/>
      <c r="D1467" s="1"/>
      <c r="O1467" s="26"/>
    </row>
    <row r="1468" spans="2:15" s="3" customFormat="1" ht="12.75">
      <c r="B1468" s="1"/>
      <c r="C1468" s="2"/>
      <c r="D1468" s="1"/>
      <c r="O1468" s="26"/>
    </row>
    <row r="1469" spans="2:15" s="3" customFormat="1" ht="12.75">
      <c r="B1469" s="1"/>
      <c r="C1469" s="2"/>
      <c r="D1469" s="1"/>
      <c r="O1469" s="26"/>
    </row>
    <row r="1470" spans="2:15" s="3" customFormat="1" ht="12.75">
      <c r="B1470" s="1"/>
      <c r="C1470" s="2"/>
      <c r="D1470" s="1"/>
      <c r="O1470" s="26"/>
    </row>
    <row r="1471" spans="2:15" s="3" customFormat="1" ht="12.75">
      <c r="B1471" s="1"/>
      <c r="C1471" s="2"/>
      <c r="D1471" s="1"/>
      <c r="O1471" s="26"/>
    </row>
    <row r="1472" spans="2:15" s="3" customFormat="1" ht="12.75">
      <c r="B1472" s="1"/>
      <c r="C1472" s="2"/>
      <c r="D1472" s="1"/>
      <c r="O1472" s="26"/>
    </row>
    <row r="1473" spans="2:15" s="3" customFormat="1" ht="12.75">
      <c r="B1473" s="1"/>
      <c r="C1473" s="2"/>
      <c r="D1473" s="1"/>
      <c r="O1473" s="26"/>
    </row>
    <row r="1474" spans="2:15" s="3" customFormat="1" ht="12.75">
      <c r="B1474" s="1"/>
      <c r="C1474" s="2"/>
      <c r="D1474" s="1"/>
      <c r="O1474" s="26"/>
    </row>
    <row r="1475" spans="2:15" s="3" customFormat="1" ht="12.75">
      <c r="B1475" s="1"/>
      <c r="C1475" s="2"/>
      <c r="D1475" s="1"/>
      <c r="O1475" s="26"/>
    </row>
    <row r="1476" spans="2:15" s="3" customFormat="1" ht="12.75">
      <c r="B1476" s="1"/>
      <c r="C1476" s="2"/>
      <c r="D1476" s="1"/>
      <c r="O1476" s="26"/>
    </row>
    <row r="1477" spans="2:15" s="3" customFormat="1" ht="12.75">
      <c r="B1477" s="1"/>
      <c r="C1477" s="2"/>
      <c r="D1477" s="1"/>
      <c r="O1477" s="26"/>
    </row>
    <row r="1478" spans="2:15" s="3" customFormat="1" ht="12.75">
      <c r="B1478" s="1"/>
      <c r="C1478" s="2"/>
      <c r="D1478" s="1"/>
      <c r="O1478" s="26"/>
    </row>
    <row r="1479" spans="2:15" s="3" customFormat="1" ht="12.75">
      <c r="B1479" s="1"/>
      <c r="C1479" s="2"/>
      <c r="D1479" s="1"/>
      <c r="O1479" s="26"/>
    </row>
    <row r="1480" spans="2:15" s="3" customFormat="1" ht="12.75">
      <c r="B1480" s="1"/>
      <c r="C1480" s="2"/>
      <c r="D1480" s="1"/>
      <c r="O1480" s="26"/>
    </row>
    <row r="1481" spans="2:15" s="3" customFormat="1" ht="12.75">
      <c r="B1481" s="1"/>
      <c r="C1481" s="2"/>
      <c r="D1481" s="1"/>
      <c r="O1481" s="26"/>
    </row>
    <row r="1482" spans="2:15" s="3" customFormat="1" ht="12.75">
      <c r="B1482" s="1"/>
      <c r="C1482" s="2"/>
      <c r="D1482" s="1"/>
      <c r="O1482" s="26"/>
    </row>
    <row r="1483" spans="2:15" s="3" customFormat="1" ht="12.75">
      <c r="B1483" s="1"/>
      <c r="C1483" s="2"/>
      <c r="D1483" s="1"/>
      <c r="O1483" s="26"/>
    </row>
    <row r="1484" spans="2:15" s="3" customFormat="1" ht="12.75">
      <c r="B1484" s="1"/>
      <c r="C1484" s="2"/>
      <c r="D1484" s="1"/>
      <c r="O1484" s="26"/>
    </row>
    <row r="1485" spans="2:15" s="3" customFormat="1" ht="12.75">
      <c r="B1485" s="1"/>
      <c r="C1485" s="2"/>
      <c r="D1485" s="1"/>
      <c r="O1485" s="26"/>
    </row>
    <row r="1486" spans="2:15" s="3" customFormat="1" ht="12.75">
      <c r="B1486" s="1"/>
      <c r="C1486" s="2"/>
      <c r="D1486" s="1"/>
      <c r="O1486" s="26"/>
    </row>
    <row r="1487" spans="2:15" s="3" customFormat="1" ht="12.75">
      <c r="B1487" s="1"/>
      <c r="C1487" s="2"/>
      <c r="D1487" s="1"/>
      <c r="O1487" s="26"/>
    </row>
    <row r="1488" spans="2:15" s="3" customFormat="1" ht="12.75">
      <c r="B1488" s="1"/>
      <c r="C1488" s="2"/>
      <c r="D1488" s="1"/>
      <c r="O1488" s="26"/>
    </row>
    <row r="1489" spans="2:15" s="3" customFormat="1" ht="12.75">
      <c r="B1489" s="1"/>
      <c r="C1489" s="2"/>
      <c r="D1489" s="1"/>
      <c r="O1489" s="26"/>
    </row>
    <row r="1490" spans="2:15" s="3" customFormat="1" ht="12.75">
      <c r="B1490" s="1"/>
      <c r="C1490" s="2"/>
      <c r="D1490" s="1"/>
      <c r="O1490" s="26"/>
    </row>
    <row r="1491" spans="2:15" s="3" customFormat="1" ht="12.75">
      <c r="B1491" s="1"/>
      <c r="C1491" s="2"/>
      <c r="D1491" s="1"/>
      <c r="O1491" s="26"/>
    </row>
    <row r="1492" spans="2:15" s="3" customFormat="1" ht="12.75">
      <c r="B1492" s="1"/>
      <c r="C1492" s="2"/>
      <c r="D1492" s="1"/>
      <c r="O1492" s="26"/>
    </row>
    <row r="1493" spans="2:15" s="3" customFormat="1" ht="12.75">
      <c r="B1493" s="1"/>
      <c r="C1493" s="2"/>
      <c r="D1493" s="1"/>
      <c r="O1493" s="26"/>
    </row>
    <row r="1494" spans="2:15" s="3" customFormat="1" ht="12.75">
      <c r="B1494" s="1"/>
      <c r="C1494" s="2"/>
      <c r="D1494" s="1"/>
      <c r="O1494" s="26"/>
    </row>
    <row r="1495" spans="2:15" s="3" customFormat="1" ht="12.75">
      <c r="B1495" s="1"/>
      <c r="C1495" s="2"/>
      <c r="D1495" s="1"/>
      <c r="O1495" s="26"/>
    </row>
    <row r="1496" spans="2:15" s="3" customFormat="1" ht="12.75">
      <c r="B1496" s="1"/>
      <c r="C1496" s="2"/>
      <c r="D1496" s="1"/>
      <c r="O1496" s="26"/>
    </row>
    <row r="1497" spans="2:15" s="3" customFormat="1" ht="12.75">
      <c r="B1497" s="1"/>
      <c r="C1497" s="2"/>
      <c r="D1497" s="1"/>
      <c r="O1497" s="26"/>
    </row>
    <row r="1498" spans="2:15" s="3" customFormat="1" ht="12.75">
      <c r="B1498" s="1"/>
      <c r="C1498" s="2"/>
      <c r="D1498" s="1"/>
      <c r="O1498" s="26"/>
    </row>
    <row r="1499" spans="2:15" s="3" customFormat="1" ht="12.75">
      <c r="B1499" s="1"/>
      <c r="C1499" s="2"/>
      <c r="D1499" s="1"/>
      <c r="O1499" s="26"/>
    </row>
    <row r="1500" spans="2:15" s="3" customFormat="1" ht="12.75">
      <c r="B1500" s="1"/>
      <c r="C1500" s="2"/>
      <c r="D1500" s="1"/>
      <c r="O1500" s="26"/>
    </row>
    <row r="1501" spans="2:15" s="3" customFormat="1" ht="12.75">
      <c r="B1501" s="1"/>
      <c r="C1501" s="2"/>
      <c r="D1501" s="1"/>
      <c r="O1501" s="26"/>
    </row>
    <row r="1502" spans="2:15" s="3" customFormat="1" ht="12.75">
      <c r="B1502" s="1"/>
      <c r="C1502" s="2"/>
      <c r="D1502" s="1"/>
      <c r="O1502" s="26"/>
    </row>
    <row r="1503" spans="2:15" s="3" customFormat="1" ht="12.75">
      <c r="B1503" s="1"/>
      <c r="C1503" s="2"/>
      <c r="D1503" s="1"/>
      <c r="O1503" s="26"/>
    </row>
    <row r="1504" spans="2:15" s="3" customFormat="1" ht="12.75">
      <c r="B1504" s="1"/>
      <c r="C1504" s="2"/>
      <c r="D1504" s="1"/>
      <c r="O1504" s="26"/>
    </row>
    <row r="1505" spans="2:15" s="3" customFormat="1" ht="12.75">
      <c r="B1505" s="1"/>
      <c r="C1505" s="2"/>
      <c r="D1505" s="1"/>
      <c r="O1505" s="26"/>
    </row>
    <row r="1506" spans="2:15" s="3" customFormat="1" ht="12.75">
      <c r="B1506" s="1"/>
      <c r="C1506" s="2"/>
      <c r="D1506" s="1"/>
      <c r="O1506" s="26"/>
    </row>
    <row r="1507" spans="2:15" s="3" customFormat="1" ht="12.75">
      <c r="B1507" s="1"/>
      <c r="C1507" s="2"/>
      <c r="D1507" s="1"/>
      <c r="O1507" s="26"/>
    </row>
    <row r="1508" spans="2:15" s="3" customFormat="1" ht="12.75">
      <c r="B1508" s="1"/>
      <c r="C1508" s="2"/>
      <c r="D1508" s="1"/>
      <c r="O1508" s="26"/>
    </row>
    <row r="1509" spans="2:15" s="3" customFormat="1" ht="12.75">
      <c r="B1509" s="1"/>
      <c r="C1509" s="2"/>
      <c r="D1509" s="1"/>
      <c r="O1509" s="26"/>
    </row>
    <row r="1510" spans="2:15" s="3" customFormat="1" ht="12.75">
      <c r="B1510" s="1"/>
      <c r="C1510" s="2"/>
      <c r="D1510" s="1"/>
      <c r="O1510" s="26"/>
    </row>
    <row r="1511" spans="2:15" s="3" customFormat="1" ht="12.75">
      <c r="B1511" s="1"/>
      <c r="C1511" s="2"/>
      <c r="D1511" s="1"/>
      <c r="O1511" s="26"/>
    </row>
    <row r="1512" spans="2:15" s="3" customFormat="1" ht="12.75">
      <c r="B1512" s="1"/>
      <c r="C1512" s="2"/>
      <c r="D1512" s="1"/>
      <c r="O1512" s="26"/>
    </row>
    <row r="1513" spans="2:15" s="3" customFormat="1" ht="12.75">
      <c r="B1513" s="1"/>
      <c r="C1513" s="2"/>
      <c r="D1513" s="1"/>
      <c r="O1513" s="26"/>
    </row>
    <row r="1514" spans="2:15" s="3" customFormat="1" ht="12.75">
      <c r="B1514" s="1"/>
      <c r="C1514" s="2"/>
      <c r="D1514" s="1"/>
      <c r="O1514" s="26"/>
    </row>
    <row r="1515" spans="2:15" s="3" customFormat="1" ht="12.75">
      <c r="B1515" s="1"/>
      <c r="C1515" s="2"/>
      <c r="D1515" s="1"/>
      <c r="O1515" s="26"/>
    </row>
    <row r="1516" spans="2:15" s="3" customFormat="1" ht="12.75">
      <c r="B1516" s="1"/>
      <c r="C1516" s="2"/>
      <c r="D1516" s="1"/>
      <c r="O1516" s="26"/>
    </row>
    <row r="1517" spans="2:15" s="3" customFormat="1" ht="12.75">
      <c r="B1517" s="1"/>
      <c r="C1517" s="2"/>
      <c r="D1517" s="1"/>
      <c r="O1517" s="26"/>
    </row>
    <row r="1518" spans="2:15" s="3" customFormat="1" ht="12.75">
      <c r="B1518" s="1"/>
      <c r="C1518" s="2"/>
      <c r="D1518" s="1"/>
      <c r="O1518" s="26"/>
    </row>
    <row r="1519" spans="2:15" s="3" customFormat="1" ht="12.75">
      <c r="B1519" s="1"/>
      <c r="C1519" s="2"/>
      <c r="D1519" s="1"/>
      <c r="O1519" s="26"/>
    </row>
    <row r="1520" spans="2:15" s="3" customFormat="1" ht="12.75">
      <c r="B1520" s="1"/>
      <c r="C1520" s="2"/>
      <c r="D1520" s="1"/>
      <c r="O1520" s="26"/>
    </row>
    <row r="1521" spans="2:15" s="3" customFormat="1" ht="12.75">
      <c r="B1521" s="1"/>
      <c r="C1521" s="2"/>
      <c r="D1521" s="1"/>
      <c r="O1521" s="26"/>
    </row>
    <row r="1522" spans="2:15" s="3" customFormat="1" ht="12.75">
      <c r="B1522" s="1"/>
      <c r="C1522" s="2"/>
      <c r="D1522" s="1"/>
      <c r="O1522" s="26"/>
    </row>
    <row r="1523" spans="2:15" s="3" customFormat="1" ht="12.75">
      <c r="B1523" s="1"/>
      <c r="C1523" s="2"/>
      <c r="D1523" s="1"/>
      <c r="O1523" s="26"/>
    </row>
    <row r="1524" spans="2:15" s="3" customFormat="1" ht="12.75">
      <c r="B1524" s="1"/>
      <c r="C1524" s="2"/>
      <c r="D1524" s="1"/>
      <c r="O1524" s="26"/>
    </row>
    <row r="1525" spans="2:15" s="3" customFormat="1" ht="12.75">
      <c r="B1525" s="1"/>
      <c r="C1525" s="2"/>
      <c r="D1525" s="1"/>
      <c r="O1525" s="26"/>
    </row>
    <row r="1526" spans="2:15" s="3" customFormat="1" ht="12.75">
      <c r="B1526" s="1"/>
      <c r="C1526" s="2"/>
      <c r="D1526" s="1"/>
      <c r="O1526" s="26"/>
    </row>
    <row r="1527" spans="2:15" s="3" customFormat="1" ht="12.75">
      <c r="B1527" s="1"/>
      <c r="C1527" s="2"/>
      <c r="D1527" s="1"/>
      <c r="O1527" s="26"/>
    </row>
    <row r="1528" spans="2:15" s="3" customFormat="1" ht="12.75">
      <c r="B1528" s="1"/>
      <c r="C1528" s="2"/>
      <c r="D1528" s="1"/>
      <c r="O1528" s="26"/>
    </row>
    <row r="1529" spans="2:15" s="3" customFormat="1" ht="12.75">
      <c r="B1529" s="1"/>
      <c r="C1529" s="2"/>
      <c r="D1529" s="1"/>
      <c r="O1529" s="26"/>
    </row>
    <row r="1530" spans="2:15" s="3" customFormat="1" ht="12.75">
      <c r="B1530" s="1"/>
      <c r="C1530" s="2"/>
      <c r="D1530" s="1"/>
      <c r="O1530" s="26"/>
    </row>
    <row r="1531" spans="2:15" s="3" customFormat="1" ht="12.75">
      <c r="B1531" s="1"/>
      <c r="C1531" s="2"/>
      <c r="D1531" s="1"/>
      <c r="O1531" s="26"/>
    </row>
    <row r="1532" spans="2:15" s="3" customFormat="1" ht="12.75">
      <c r="B1532" s="1"/>
      <c r="C1532" s="2"/>
      <c r="D1532" s="1"/>
      <c r="O1532" s="26"/>
    </row>
    <row r="1533" spans="2:15" s="3" customFormat="1" ht="12.75">
      <c r="B1533" s="1"/>
      <c r="C1533" s="2"/>
      <c r="D1533" s="1"/>
      <c r="O1533" s="26"/>
    </row>
    <row r="1534" spans="2:15" s="3" customFormat="1" ht="12.75">
      <c r="B1534" s="1"/>
      <c r="C1534" s="2"/>
      <c r="D1534" s="1"/>
      <c r="O1534" s="26"/>
    </row>
    <row r="1535" spans="2:15" s="3" customFormat="1" ht="12.75">
      <c r="B1535" s="1"/>
      <c r="C1535" s="2"/>
      <c r="D1535" s="1"/>
      <c r="O1535" s="26"/>
    </row>
    <row r="1536" spans="2:15" s="3" customFormat="1" ht="12.75">
      <c r="B1536" s="1"/>
      <c r="C1536" s="2"/>
      <c r="D1536" s="1"/>
      <c r="O1536" s="26"/>
    </row>
    <row r="1537" spans="2:15" s="3" customFormat="1" ht="12.75">
      <c r="B1537" s="1"/>
      <c r="C1537" s="2"/>
      <c r="D1537" s="1"/>
      <c r="O1537" s="26"/>
    </row>
    <row r="1538" spans="2:15" s="3" customFormat="1" ht="12.75">
      <c r="B1538" s="1"/>
      <c r="C1538" s="2"/>
      <c r="D1538" s="1"/>
      <c r="O1538" s="26"/>
    </row>
    <row r="1539" spans="2:15" s="3" customFormat="1" ht="12.75">
      <c r="B1539" s="1"/>
      <c r="C1539" s="2"/>
      <c r="D1539" s="1"/>
      <c r="O1539" s="26"/>
    </row>
    <row r="1540" spans="2:15" s="3" customFormat="1" ht="12.75">
      <c r="B1540" s="1"/>
      <c r="C1540" s="2"/>
      <c r="D1540" s="1"/>
      <c r="O1540" s="26"/>
    </row>
    <row r="1541" spans="2:15" s="3" customFormat="1" ht="12.75">
      <c r="B1541" s="1"/>
      <c r="C1541" s="2"/>
      <c r="D1541" s="1"/>
      <c r="O1541" s="26"/>
    </row>
    <row r="1542" spans="2:15" s="3" customFormat="1" ht="12.75">
      <c r="B1542" s="1"/>
      <c r="C1542" s="2"/>
      <c r="D1542" s="1"/>
      <c r="O1542" s="26"/>
    </row>
    <row r="1543" spans="2:15" s="3" customFormat="1" ht="12.75">
      <c r="B1543" s="1"/>
      <c r="C1543" s="2"/>
      <c r="D1543" s="1"/>
      <c r="O1543" s="26"/>
    </row>
    <row r="1544" spans="2:15" s="3" customFormat="1" ht="12.75">
      <c r="B1544" s="1"/>
      <c r="C1544" s="2"/>
      <c r="D1544" s="1"/>
      <c r="O1544" s="26"/>
    </row>
    <row r="1545" spans="2:15" s="3" customFormat="1" ht="12.75">
      <c r="B1545" s="1"/>
      <c r="C1545" s="2"/>
      <c r="D1545" s="1"/>
      <c r="O1545" s="26"/>
    </row>
    <row r="1546" spans="2:15" s="3" customFormat="1" ht="12.75">
      <c r="B1546" s="1"/>
      <c r="C1546" s="2"/>
      <c r="D1546" s="1"/>
      <c r="O1546" s="26"/>
    </row>
    <row r="1547" spans="2:15" s="3" customFormat="1" ht="12.75">
      <c r="B1547" s="1"/>
      <c r="C1547" s="2"/>
      <c r="D1547" s="1"/>
      <c r="O1547" s="26"/>
    </row>
    <row r="1548" spans="2:15" s="3" customFormat="1" ht="12.75">
      <c r="B1548" s="1"/>
      <c r="C1548" s="2"/>
      <c r="D1548" s="1"/>
      <c r="O1548" s="26"/>
    </row>
    <row r="1549" spans="2:15" s="3" customFormat="1" ht="12.75">
      <c r="B1549" s="1"/>
      <c r="C1549" s="2"/>
      <c r="D1549" s="1"/>
      <c r="O1549" s="26"/>
    </row>
    <row r="1550" spans="2:15" s="3" customFormat="1" ht="12.75">
      <c r="B1550" s="1"/>
      <c r="C1550" s="2"/>
      <c r="D1550" s="1"/>
      <c r="O1550" s="26"/>
    </row>
    <row r="1551" spans="2:15" s="3" customFormat="1" ht="12.75">
      <c r="B1551" s="1"/>
      <c r="C1551" s="2"/>
      <c r="D1551" s="1"/>
      <c r="O1551" s="26"/>
    </row>
    <row r="1552" spans="2:15" s="3" customFormat="1" ht="12.75">
      <c r="B1552" s="1"/>
      <c r="C1552" s="2"/>
      <c r="D1552" s="1"/>
      <c r="O1552" s="26"/>
    </row>
    <row r="1553" spans="2:15" s="3" customFormat="1" ht="12.75">
      <c r="B1553" s="1"/>
      <c r="C1553" s="2"/>
      <c r="D1553" s="1"/>
      <c r="O1553" s="26"/>
    </row>
    <row r="1554" spans="2:15" s="3" customFormat="1" ht="12.75">
      <c r="B1554" s="1"/>
      <c r="C1554" s="2"/>
      <c r="D1554" s="1"/>
      <c r="O1554" s="26"/>
    </row>
    <row r="1555" spans="2:15" s="3" customFormat="1" ht="12.75">
      <c r="B1555" s="1"/>
      <c r="C1555" s="2"/>
      <c r="D1555" s="1"/>
      <c r="O1555" s="26"/>
    </row>
    <row r="1556" spans="2:15" s="3" customFormat="1" ht="12.75">
      <c r="B1556" s="1"/>
      <c r="C1556" s="2"/>
      <c r="D1556" s="1"/>
      <c r="O1556" s="26"/>
    </row>
    <row r="1557" spans="2:15" s="3" customFormat="1" ht="12.75">
      <c r="B1557" s="1"/>
      <c r="C1557" s="2"/>
      <c r="D1557" s="1"/>
      <c r="O1557" s="26"/>
    </row>
    <row r="1558" spans="2:15" s="3" customFormat="1" ht="12.75">
      <c r="B1558" s="1"/>
      <c r="C1558" s="2"/>
      <c r="D1558" s="1"/>
      <c r="O1558" s="26"/>
    </row>
    <row r="1559" spans="2:15" s="3" customFormat="1" ht="12.75">
      <c r="B1559" s="1"/>
      <c r="C1559" s="2"/>
      <c r="D1559" s="1"/>
      <c r="O1559" s="26"/>
    </row>
    <row r="1560" spans="2:15" s="3" customFormat="1" ht="12.75">
      <c r="B1560" s="1"/>
      <c r="C1560" s="2"/>
      <c r="D1560" s="1"/>
      <c r="O1560" s="26"/>
    </row>
    <row r="1561" spans="2:15" s="3" customFormat="1" ht="12.75">
      <c r="B1561" s="1"/>
      <c r="C1561" s="2"/>
      <c r="D1561" s="1"/>
      <c r="O1561" s="26"/>
    </row>
    <row r="1562" spans="2:15" s="3" customFormat="1" ht="12.75">
      <c r="B1562" s="1"/>
      <c r="C1562" s="2"/>
      <c r="D1562" s="1"/>
      <c r="O1562" s="26"/>
    </row>
    <row r="1563" spans="2:15" s="3" customFormat="1" ht="12.75">
      <c r="B1563" s="1"/>
      <c r="C1563" s="2"/>
      <c r="D1563" s="1"/>
      <c r="O1563" s="26"/>
    </row>
    <row r="1564" spans="2:15" s="3" customFormat="1" ht="12.75">
      <c r="B1564" s="1"/>
      <c r="C1564" s="2"/>
      <c r="D1564" s="1"/>
      <c r="O1564" s="26"/>
    </row>
    <row r="1565" spans="2:15" s="3" customFormat="1" ht="12.75">
      <c r="B1565" s="1"/>
      <c r="C1565" s="2"/>
      <c r="D1565" s="1"/>
      <c r="O1565" s="26"/>
    </row>
    <row r="1566" spans="2:15" s="3" customFormat="1" ht="12.75">
      <c r="B1566" s="1"/>
      <c r="C1566" s="2"/>
      <c r="D1566" s="1"/>
      <c r="O1566" s="26"/>
    </row>
    <row r="1567" spans="2:15" s="3" customFormat="1" ht="12.75">
      <c r="B1567" s="1"/>
      <c r="C1567" s="2"/>
      <c r="D1567" s="1"/>
      <c r="O1567" s="26"/>
    </row>
    <row r="1568" spans="2:15" s="3" customFormat="1" ht="12.75">
      <c r="B1568" s="1"/>
      <c r="C1568" s="2"/>
      <c r="D1568" s="1"/>
      <c r="O1568" s="26"/>
    </row>
    <row r="1569" spans="2:15" s="3" customFormat="1" ht="12.75">
      <c r="B1569" s="1"/>
      <c r="C1569" s="2"/>
      <c r="D1569" s="1"/>
      <c r="O1569" s="26"/>
    </row>
    <row r="1570" spans="2:15" s="3" customFormat="1" ht="12.75">
      <c r="B1570" s="1"/>
      <c r="C1570" s="2"/>
      <c r="D1570" s="1"/>
      <c r="O1570" s="26"/>
    </row>
    <row r="1571" spans="2:15" s="3" customFormat="1" ht="12.75">
      <c r="B1571" s="1"/>
      <c r="C1571" s="2"/>
      <c r="D1571" s="1"/>
      <c r="O1571" s="26"/>
    </row>
    <row r="1572" spans="2:15" s="3" customFormat="1" ht="12.75">
      <c r="B1572" s="1"/>
      <c r="C1572" s="2"/>
      <c r="D1572" s="1"/>
      <c r="O1572" s="26"/>
    </row>
    <row r="1573" spans="2:15" s="3" customFormat="1" ht="12.75">
      <c r="B1573" s="1"/>
      <c r="C1573" s="2"/>
      <c r="D1573" s="1"/>
      <c r="O1573" s="26"/>
    </row>
    <row r="1574" spans="2:15" s="3" customFormat="1" ht="12.75">
      <c r="B1574" s="1"/>
      <c r="C1574" s="2"/>
      <c r="D1574" s="1"/>
      <c r="O1574" s="26"/>
    </row>
    <row r="1575" spans="2:15" s="3" customFormat="1" ht="12.75">
      <c r="B1575" s="1"/>
      <c r="C1575" s="2"/>
      <c r="D1575" s="1"/>
      <c r="O1575" s="26"/>
    </row>
    <row r="1576" spans="2:15" s="3" customFormat="1" ht="12.75">
      <c r="B1576" s="1"/>
      <c r="C1576" s="2"/>
      <c r="D1576" s="1"/>
      <c r="O1576" s="26"/>
    </row>
    <row r="1577" spans="2:15" s="3" customFormat="1" ht="12.75">
      <c r="B1577" s="1"/>
      <c r="C1577" s="2"/>
      <c r="D1577" s="1"/>
      <c r="O1577" s="26"/>
    </row>
    <row r="1578" spans="2:15" s="3" customFormat="1" ht="12.75">
      <c r="B1578" s="1"/>
      <c r="C1578" s="2"/>
      <c r="D1578" s="1"/>
      <c r="O1578" s="26"/>
    </row>
    <row r="1579" spans="2:15" s="3" customFormat="1" ht="12.75">
      <c r="B1579" s="1"/>
      <c r="C1579" s="2"/>
      <c r="D1579" s="1"/>
      <c r="O1579" s="26"/>
    </row>
    <row r="1580" spans="2:15" s="3" customFormat="1" ht="12.75">
      <c r="B1580" s="1"/>
      <c r="C1580" s="2"/>
      <c r="D1580" s="1"/>
      <c r="O1580" s="26"/>
    </row>
    <row r="1581" spans="2:15" s="3" customFormat="1" ht="12.75">
      <c r="B1581" s="1"/>
      <c r="C1581" s="2"/>
      <c r="D1581" s="1"/>
      <c r="O1581" s="26"/>
    </row>
    <row r="1582" spans="2:15" s="3" customFormat="1" ht="12.75">
      <c r="B1582" s="1"/>
      <c r="C1582" s="2"/>
      <c r="D1582" s="1"/>
      <c r="O1582" s="26"/>
    </row>
    <row r="1583" spans="2:15" s="3" customFormat="1" ht="12.75">
      <c r="B1583" s="1"/>
      <c r="C1583" s="2"/>
      <c r="D1583" s="1"/>
      <c r="O1583" s="26"/>
    </row>
    <row r="1584" spans="2:15" s="3" customFormat="1" ht="12.75">
      <c r="B1584" s="1"/>
      <c r="C1584" s="2"/>
      <c r="D1584" s="1"/>
      <c r="O1584" s="26"/>
    </row>
    <row r="1585" spans="2:15" s="3" customFormat="1" ht="12.75">
      <c r="B1585" s="1"/>
      <c r="C1585" s="2"/>
      <c r="D1585" s="1"/>
      <c r="O1585" s="26"/>
    </row>
    <row r="1586" spans="2:15" s="3" customFormat="1" ht="12.75">
      <c r="B1586" s="1"/>
      <c r="C1586" s="2"/>
      <c r="D1586" s="1"/>
      <c r="O1586" s="26"/>
    </row>
    <row r="1587" spans="2:15" s="3" customFormat="1" ht="12.75">
      <c r="B1587" s="1"/>
      <c r="C1587" s="2"/>
      <c r="D1587" s="1"/>
      <c r="O1587" s="26"/>
    </row>
    <row r="1588" spans="2:15" s="3" customFormat="1" ht="12.75">
      <c r="B1588" s="1"/>
      <c r="C1588" s="2"/>
      <c r="D1588" s="1"/>
      <c r="O1588" s="26"/>
    </row>
    <row r="1589" spans="2:15" s="3" customFormat="1" ht="12.75">
      <c r="B1589" s="1"/>
      <c r="C1589" s="2"/>
      <c r="D1589" s="1"/>
      <c r="O1589" s="26"/>
    </row>
    <row r="1590" spans="2:15" s="3" customFormat="1" ht="12.75">
      <c r="B1590" s="1"/>
      <c r="C1590" s="2"/>
      <c r="D1590" s="1"/>
      <c r="O1590" s="26"/>
    </row>
    <row r="1591" spans="2:15" s="3" customFormat="1" ht="12.75">
      <c r="B1591" s="1"/>
      <c r="C1591" s="2"/>
      <c r="D1591" s="1"/>
      <c r="O1591" s="26"/>
    </row>
    <row r="1592" spans="2:15" s="3" customFormat="1" ht="12.75">
      <c r="B1592" s="1"/>
      <c r="C1592" s="2"/>
      <c r="D1592" s="1"/>
      <c r="O1592" s="26"/>
    </row>
    <row r="1593" spans="2:15" s="3" customFormat="1" ht="12.75">
      <c r="B1593" s="1"/>
      <c r="C1593" s="2"/>
      <c r="D1593" s="1"/>
      <c r="O1593" s="26"/>
    </row>
    <row r="1594" spans="2:15" s="3" customFormat="1" ht="12.75">
      <c r="B1594" s="1"/>
      <c r="C1594" s="2"/>
      <c r="D1594" s="1"/>
      <c r="O1594" s="26"/>
    </row>
    <row r="1595" spans="2:15" s="3" customFormat="1" ht="12.75">
      <c r="B1595" s="1"/>
      <c r="C1595" s="2"/>
      <c r="D1595" s="1"/>
      <c r="O1595" s="26"/>
    </row>
    <row r="1596" spans="2:15" s="3" customFormat="1" ht="12.75">
      <c r="B1596" s="1"/>
      <c r="C1596" s="2"/>
      <c r="D1596" s="1"/>
      <c r="O1596" s="26"/>
    </row>
    <row r="1597" spans="2:15" s="3" customFormat="1" ht="12.75">
      <c r="B1597" s="1"/>
      <c r="C1597" s="2"/>
      <c r="D1597" s="1"/>
      <c r="O1597" s="26"/>
    </row>
    <row r="1598" spans="2:15" s="3" customFormat="1" ht="12.75">
      <c r="B1598" s="1"/>
      <c r="C1598" s="2"/>
      <c r="D1598" s="1"/>
      <c r="O1598" s="26"/>
    </row>
    <row r="1599" spans="2:15" s="3" customFormat="1" ht="12.75">
      <c r="B1599" s="1"/>
      <c r="C1599" s="2"/>
      <c r="D1599" s="1"/>
      <c r="O1599" s="26"/>
    </row>
    <row r="1600" spans="2:15" s="3" customFormat="1" ht="12.75">
      <c r="B1600" s="1"/>
      <c r="C1600" s="2"/>
      <c r="D1600" s="1"/>
      <c r="O1600" s="26"/>
    </row>
    <row r="1601" spans="2:15" s="3" customFormat="1" ht="12.75">
      <c r="B1601" s="1"/>
      <c r="C1601" s="2"/>
      <c r="D1601" s="1"/>
      <c r="O1601" s="26"/>
    </row>
    <row r="1602" spans="2:15" s="3" customFormat="1" ht="12.75">
      <c r="B1602" s="1"/>
      <c r="C1602" s="2"/>
      <c r="D1602" s="1"/>
      <c r="O1602" s="26"/>
    </row>
    <row r="1603" spans="2:15" s="3" customFormat="1" ht="12.75">
      <c r="B1603" s="1"/>
      <c r="C1603" s="2"/>
      <c r="D1603" s="1"/>
      <c r="O1603" s="26"/>
    </row>
    <row r="1604" spans="2:15" s="3" customFormat="1" ht="12.75">
      <c r="B1604" s="1"/>
      <c r="C1604" s="2"/>
      <c r="D1604" s="1"/>
      <c r="O1604" s="26"/>
    </row>
    <row r="1605" spans="2:15" s="3" customFormat="1" ht="12.75">
      <c r="B1605" s="1"/>
      <c r="C1605" s="2"/>
      <c r="D1605" s="1"/>
      <c r="O1605" s="26"/>
    </row>
    <row r="1606" spans="2:15" s="3" customFormat="1" ht="12.75">
      <c r="B1606" s="1"/>
      <c r="C1606" s="2"/>
      <c r="D1606" s="1"/>
      <c r="O1606" s="26"/>
    </row>
    <row r="1607" spans="2:15" s="3" customFormat="1" ht="12.75">
      <c r="B1607" s="1"/>
      <c r="C1607" s="2"/>
      <c r="D1607" s="1"/>
      <c r="O1607" s="26"/>
    </row>
    <row r="1608" spans="2:15" s="3" customFormat="1" ht="12.75">
      <c r="B1608" s="1"/>
      <c r="C1608" s="2"/>
      <c r="D1608" s="1"/>
      <c r="O1608" s="26"/>
    </row>
    <row r="1609" spans="2:15" s="3" customFormat="1" ht="12.75">
      <c r="B1609" s="1"/>
      <c r="C1609" s="2"/>
      <c r="D1609" s="1"/>
      <c r="O1609" s="26"/>
    </row>
    <row r="1610" spans="2:15" s="3" customFormat="1" ht="12.75">
      <c r="B1610" s="1"/>
      <c r="C1610" s="2"/>
      <c r="D1610" s="1"/>
      <c r="O1610" s="26"/>
    </row>
    <row r="1611" spans="2:15" s="3" customFormat="1" ht="12.75">
      <c r="B1611" s="1"/>
      <c r="C1611" s="2"/>
      <c r="D1611" s="1"/>
      <c r="O1611" s="26"/>
    </row>
    <row r="1612" spans="2:15" s="3" customFormat="1" ht="12.75">
      <c r="B1612" s="1"/>
      <c r="C1612" s="2"/>
      <c r="D1612" s="1"/>
      <c r="O1612" s="26"/>
    </row>
    <row r="1613" spans="2:15" s="3" customFormat="1" ht="12.75">
      <c r="B1613" s="1"/>
      <c r="C1613" s="2"/>
      <c r="D1613" s="1"/>
      <c r="O1613" s="26"/>
    </row>
    <row r="1614" spans="2:15" s="3" customFormat="1" ht="12.75">
      <c r="B1614" s="1"/>
      <c r="C1614" s="2"/>
      <c r="D1614" s="1"/>
      <c r="O1614" s="26"/>
    </row>
    <row r="1615" spans="2:15" s="3" customFormat="1" ht="12.75">
      <c r="B1615" s="1"/>
      <c r="C1615" s="2"/>
      <c r="D1615" s="1"/>
      <c r="O1615" s="26"/>
    </row>
    <row r="1616" spans="2:15" s="3" customFormat="1" ht="12.75">
      <c r="B1616" s="1"/>
      <c r="C1616" s="2"/>
      <c r="D1616" s="1"/>
      <c r="O1616" s="26"/>
    </row>
    <row r="1617" spans="2:15" s="3" customFormat="1" ht="12.75">
      <c r="B1617" s="1"/>
      <c r="C1617" s="2"/>
      <c r="D1617" s="1"/>
      <c r="O1617" s="26"/>
    </row>
    <row r="1618" spans="2:15" s="3" customFormat="1" ht="12.75">
      <c r="B1618" s="1"/>
      <c r="C1618" s="2"/>
      <c r="D1618" s="1"/>
      <c r="O1618" s="26"/>
    </row>
    <row r="1619" spans="2:15" s="3" customFormat="1" ht="12.75">
      <c r="B1619" s="1"/>
      <c r="C1619" s="2"/>
      <c r="D1619" s="1"/>
      <c r="O1619" s="26"/>
    </row>
    <row r="1620" spans="2:15" s="3" customFormat="1" ht="12.75">
      <c r="B1620" s="1"/>
      <c r="C1620" s="2"/>
      <c r="D1620" s="1"/>
      <c r="O1620" s="26"/>
    </row>
    <row r="1621" spans="2:15" s="3" customFormat="1" ht="12.75">
      <c r="B1621" s="1"/>
      <c r="C1621" s="2"/>
      <c r="D1621" s="1"/>
      <c r="O1621" s="26"/>
    </row>
    <row r="1622" spans="2:15" s="3" customFormat="1" ht="12.75">
      <c r="B1622" s="1"/>
      <c r="C1622" s="2"/>
      <c r="D1622" s="1"/>
      <c r="O1622" s="26"/>
    </row>
    <row r="1623" spans="2:15" s="3" customFormat="1" ht="12.75">
      <c r="B1623" s="1"/>
      <c r="C1623" s="2"/>
      <c r="D1623" s="1"/>
      <c r="O1623" s="26"/>
    </row>
    <row r="1624" spans="2:15" s="3" customFormat="1" ht="12.75">
      <c r="B1624" s="1"/>
      <c r="C1624" s="2"/>
      <c r="D1624" s="1"/>
      <c r="O1624" s="26"/>
    </row>
    <row r="1625" spans="2:15" s="3" customFormat="1" ht="12.75">
      <c r="B1625" s="1"/>
      <c r="C1625" s="2"/>
      <c r="D1625" s="1"/>
      <c r="O1625" s="26"/>
    </row>
    <row r="1626" spans="2:15" s="3" customFormat="1" ht="12.75">
      <c r="B1626" s="1"/>
      <c r="C1626" s="2"/>
      <c r="D1626" s="1"/>
      <c r="O1626" s="26"/>
    </row>
    <row r="1627" spans="2:15" s="3" customFormat="1" ht="12.75">
      <c r="B1627" s="1"/>
      <c r="C1627" s="2"/>
      <c r="D1627" s="1"/>
      <c r="O1627" s="26"/>
    </row>
    <row r="1628" spans="2:15" s="3" customFormat="1" ht="12.75">
      <c r="B1628" s="1"/>
      <c r="C1628" s="2"/>
      <c r="D1628" s="1"/>
      <c r="O1628" s="26"/>
    </row>
    <row r="1629" spans="2:15" s="3" customFormat="1" ht="12.75">
      <c r="B1629" s="1"/>
      <c r="C1629" s="2"/>
      <c r="D1629" s="1"/>
      <c r="O1629" s="26"/>
    </row>
    <row r="1630" spans="2:15" s="3" customFormat="1" ht="12.75">
      <c r="B1630" s="1"/>
      <c r="C1630" s="2"/>
      <c r="D1630" s="1"/>
      <c r="O1630" s="26"/>
    </row>
    <row r="1631" spans="2:15" s="3" customFormat="1" ht="12.75">
      <c r="B1631" s="1"/>
      <c r="C1631" s="2"/>
      <c r="D1631" s="1"/>
      <c r="O1631" s="26"/>
    </row>
    <row r="1632" spans="2:15" s="3" customFormat="1" ht="12.75">
      <c r="B1632" s="1"/>
      <c r="C1632" s="2"/>
      <c r="D1632" s="1"/>
      <c r="O1632" s="26"/>
    </row>
    <row r="1633" spans="2:15" s="3" customFormat="1" ht="12.75">
      <c r="B1633" s="1"/>
      <c r="C1633" s="2"/>
      <c r="D1633" s="1"/>
      <c r="O1633" s="26"/>
    </row>
    <row r="1634" spans="2:15" s="3" customFormat="1" ht="12.75">
      <c r="B1634" s="1"/>
      <c r="C1634" s="2"/>
      <c r="D1634" s="1"/>
      <c r="O1634" s="26"/>
    </row>
    <row r="1635" spans="2:15" s="3" customFormat="1" ht="12.75">
      <c r="B1635" s="1"/>
      <c r="C1635" s="2"/>
      <c r="D1635" s="1"/>
      <c r="O1635" s="26"/>
    </row>
    <row r="1636" spans="2:15" s="3" customFormat="1" ht="12.75">
      <c r="B1636" s="1"/>
      <c r="C1636" s="2"/>
      <c r="D1636" s="1"/>
      <c r="O1636" s="26"/>
    </row>
    <row r="1637" spans="2:15" s="3" customFormat="1" ht="12.75">
      <c r="B1637" s="1"/>
      <c r="C1637" s="2"/>
      <c r="D1637" s="1"/>
      <c r="O1637" s="26"/>
    </row>
    <row r="1638" spans="2:15" s="3" customFormat="1" ht="12.75">
      <c r="B1638" s="1"/>
      <c r="C1638" s="2"/>
      <c r="D1638" s="1"/>
      <c r="O1638" s="26"/>
    </row>
    <row r="1639" spans="2:15" s="3" customFormat="1" ht="12.75">
      <c r="B1639" s="1"/>
      <c r="C1639" s="2"/>
      <c r="D1639" s="1"/>
      <c r="O1639" s="26"/>
    </row>
    <row r="1640" spans="2:15" s="3" customFormat="1" ht="12.75">
      <c r="B1640" s="1"/>
      <c r="C1640" s="2"/>
      <c r="D1640" s="1"/>
      <c r="O1640" s="26"/>
    </row>
    <row r="1641" spans="2:15" s="3" customFormat="1" ht="12.75">
      <c r="B1641" s="1"/>
      <c r="C1641" s="2"/>
      <c r="D1641" s="1"/>
      <c r="O1641" s="26"/>
    </row>
    <row r="1642" spans="2:15" s="3" customFormat="1" ht="12.75">
      <c r="B1642" s="1"/>
      <c r="C1642" s="2"/>
      <c r="D1642" s="1"/>
      <c r="O1642" s="26"/>
    </row>
    <row r="1643" spans="2:15" s="3" customFormat="1" ht="12.75">
      <c r="B1643" s="1"/>
      <c r="C1643" s="2"/>
      <c r="D1643" s="1"/>
      <c r="O1643" s="26"/>
    </row>
    <row r="1644" spans="2:15" s="3" customFormat="1" ht="12.75">
      <c r="B1644" s="1"/>
      <c r="C1644" s="2"/>
      <c r="D1644" s="1"/>
      <c r="O1644" s="26"/>
    </row>
    <row r="1645" spans="2:15" s="3" customFormat="1" ht="12.75">
      <c r="B1645" s="1"/>
      <c r="C1645" s="2"/>
      <c r="D1645" s="1"/>
      <c r="O1645" s="26"/>
    </row>
    <row r="1646" spans="2:15" s="3" customFormat="1" ht="12.75">
      <c r="B1646" s="1"/>
      <c r="C1646" s="2"/>
      <c r="D1646" s="1"/>
      <c r="O1646" s="26"/>
    </row>
    <row r="1647" spans="2:15" s="3" customFormat="1" ht="12.75">
      <c r="B1647" s="1"/>
      <c r="C1647" s="2"/>
      <c r="D1647" s="1"/>
      <c r="O1647" s="26"/>
    </row>
    <row r="1648" spans="2:15" s="3" customFormat="1" ht="12.75">
      <c r="B1648" s="1"/>
      <c r="C1648" s="2"/>
      <c r="D1648" s="1"/>
      <c r="O1648" s="26"/>
    </row>
    <row r="1649" spans="2:15" s="3" customFormat="1" ht="12.75">
      <c r="B1649" s="1"/>
      <c r="C1649" s="2"/>
      <c r="D1649" s="1"/>
      <c r="O1649" s="26"/>
    </row>
    <row r="1650" spans="2:15" s="3" customFormat="1" ht="12.75">
      <c r="B1650" s="1"/>
      <c r="C1650" s="2"/>
      <c r="D1650" s="1"/>
      <c r="O1650" s="26"/>
    </row>
    <row r="1651" spans="2:15" s="3" customFormat="1" ht="12.75">
      <c r="B1651" s="1"/>
      <c r="C1651" s="2"/>
      <c r="D1651" s="1"/>
      <c r="O1651" s="26"/>
    </row>
    <row r="1652" spans="2:15" s="3" customFormat="1" ht="12.75">
      <c r="B1652" s="1"/>
      <c r="C1652" s="2"/>
      <c r="D1652" s="1"/>
      <c r="O1652" s="26"/>
    </row>
    <row r="1653" spans="2:15" s="3" customFormat="1" ht="12.75">
      <c r="B1653" s="1"/>
      <c r="C1653" s="2"/>
      <c r="D1653" s="1"/>
      <c r="O1653" s="26"/>
    </row>
    <row r="1654" spans="2:15" s="3" customFormat="1" ht="12.75">
      <c r="B1654" s="1"/>
      <c r="C1654" s="2"/>
      <c r="D1654" s="1"/>
      <c r="O1654" s="26"/>
    </row>
    <row r="1655" spans="2:15" s="3" customFormat="1" ht="12.75">
      <c r="B1655" s="1"/>
      <c r="C1655" s="2"/>
      <c r="D1655" s="1"/>
      <c r="O1655" s="26"/>
    </row>
    <row r="1656" spans="2:15" s="3" customFormat="1" ht="12.75">
      <c r="B1656" s="1"/>
      <c r="C1656" s="2"/>
      <c r="D1656" s="1"/>
      <c r="O1656" s="26"/>
    </row>
    <row r="1657" spans="2:15" s="3" customFormat="1" ht="12.75">
      <c r="B1657" s="1"/>
      <c r="C1657" s="2"/>
      <c r="D1657" s="1"/>
      <c r="O1657" s="26"/>
    </row>
    <row r="1658" spans="2:15" s="3" customFormat="1" ht="12.75">
      <c r="B1658" s="1"/>
      <c r="C1658" s="2"/>
      <c r="D1658" s="1"/>
      <c r="O1658" s="26"/>
    </row>
    <row r="1659" spans="2:15" s="3" customFormat="1" ht="12.75">
      <c r="B1659" s="1"/>
      <c r="C1659" s="2"/>
      <c r="D1659" s="1"/>
      <c r="O1659" s="26"/>
    </row>
    <row r="1660" spans="2:15" s="3" customFormat="1" ht="12.75">
      <c r="B1660" s="1"/>
      <c r="C1660" s="2"/>
      <c r="D1660" s="1"/>
      <c r="O1660" s="26"/>
    </row>
    <row r="1661" spans="2:15" s="3" customFormat="1" ht="12.75">
      <c r="B1661" s="1"/>
      <c r="C1661" s="2"/>
      <c r="D1661" s="1"/>
      <c r="O1661" s="26"/>
    </row>
    <row r="1662" spans="2:15" s="3" customFormat="1" ht="12.75">
      <c r="B1662" s="1"/>
      <c r="C1662" s="2"/>
      <c r="D1662" s="1"/>
      <c r="O1662" s="26"/>
    </row>
    <row r="1663" spans="2:15" s="3" customFormat="1" ht="12.75">
      <c r="B1663" s="1"/>
      <c r="C1663" s="2"/>
      <c r="D1663" s="1"/>
      <c r="O1663" s="26"/>
    </row>
    <row r="1664" spans="2:15" s="3" customFormat="1" ht="12.75">
      <c r="B1664" s="1"/>
      <c r="C1664" s="2"/>
      <c r="D1664" s="1"/>
      <c r="O1664" s="26"/>
    </row>
    <row r="1665" spans="2:15" s="3" customFormat="1" ht="12.75">
      <c r="B1665" s="1"/>
      <c r="C1665" s="2"/>
      <c r="D1665" s="1"/>
      <c r="O1665" s="26"/>
    </row>
    <row r="1666" spans="2:15" s="3" customFormat="1" ht="12.75">
      <c r="B1666" s="1"/>
      <c r="C1666" s="2"/>
      <c r="D1666" s="1"/>
      <c r="O1666" s="26"/>
    </row>
    <row r="1667" spans="2:15" s="3" customFormat="1" ht="12.75">
      <c r="B1667" s="1"/>
      <c r="C1667" s="2"/>
      <c r="D1667" s="1"/>
      <c r="O1667" s="26"/>
    </row>
    <row r="1668" spans="2:15" s="3" customFormat="1" ht="12.75">
      <c r="B1668" s="1"/>
      <c r="C1668" s="2"/>
      <c r="D1668" s="1"/>
      <c r="O1668" s="26"/>
    </row>
    <row r="1669" spans="2:15" s="3" customFormat="1" ht="12.75">
      <c r="B1669" s="1"/>
      <c r="C1669" s="2"/>
      <c r="D1669" s="1"/>
      <c r="O1669" s="26"/>
    </row>
    <row r="1670" spans="2:15" s="3" customFormat="1" ht="12.75">
      <c r="B1670" s="1"/>
      <c r="C1670" s="2"/>
      <c r="D1670" s="1"/>
      <c r="O1670" s="26"/>
    </row>
    <row r="1671" spans="2:15" s="3" customFormat="1" ht="12.75">
      <c r="B1671" s="1"/>
      <c r="C1671" s="2"/>
      <c r="D1671" s="1"/>
      <c r="O1671" s="26"/>
    </row>
    <row r="1672" spans="2:15" s="3" customFormat="1" ht="12.75">
      <c r="B1672" s="1"/>
      <c r="C1672" s="2"/>
      <c r="D1672" s="1"/>
      <c r="O1672" s="26"/>
    </row>
    <row r="1673" spans="2:15" s="3" customFormat="1" ht="12.75">
      <c r="B1673" s="1"/>
      <c r="C1673" s="2"/>
      <c r="D1673" s="1"/>
      <c r="O1673" s="26"/>
    </row>
    <row r="1674" spans="2:15" s="3" customFormat="1" ht="12.75">
      <c r="B1674" s="1"/>
      <c r="C1674" s="2"/>
      <c r="D1674" s="1"/>
      <c r="O1674" s="26"/>
    </row>
    <row r="1675" spans="2:15" s="3" customFormat="1" ht="12.75">
      <c r="B1675" s="1"/>
      <c r="C1675" s="2"/>
      <c r="D1675" s="1"/>
      <c r="O1675" s="26"/>
    </row>
    <row r="1676" spans="2:15" s="3" customFormat="1" ht="12.75">
      <c r="B1676" s="1"/>
      <c r="C1676" s="2"/>
      <c r="D1676" s="1"/>
      <c r="O1676" s="26"/>
    </row>
    <row r="1677" spans="2:15" s="3" customFormat="1" ht="12.75">
      <c r="B1677" s="1"/>
      <c r="C1677" s="2"/>
      <c r="D1677" s="1"/>
      <c r="O1677" s="26"/>
    </row>
    <row r="1678" spans="2:15" s="3" customFormat="1" ht="12.75">
      <c r="B1678" s="1"/>
      <c r="C1678" s="2"/>
      <c r="D1678" s="1"/>
      <c r="O1678" s="26"/>
    </row>
    <row r="1679" spans="2:15" s="3" customFormat="1" ht="12.75">
      <c r="B1679" s="1"/>
      <c r="C1679" s="2"/>
      <c r="D1679" s="1"/>
      <c r="O1679" s="26"/>
    </row>
    <row r="1680" spans="2:15" s="3" customFormat="1" ht="12.75">
      <c r="B1680" s="1"/>
      <c r="C1680" s="2"/>
      <c r="D1680" s="1"/>
      <c r="O1680" s="26"/>
    </row>
    <row r="1681" spans="2:15" s="3" customFormat="1" ht="12.75">
      <c r="B1681" s="1"/>
      <c r="C1681" s="2"/>
      <c r="D1681" s="1"/>
      <c r="O1681" s="26"/>
    </row>
    <row r="1682" spans="2:15" s="3" customFormat="1" ht="12.75">
      <c r="B1682" s="1"/>
      <c r="C1682" s="2"/>
      <c r="D1682" s="1"/>
      <c r="O1682" s="26"/>
    </row>
    <row r="1683" spans="2:15" s="3" customFormat="1" ht="12.75">
      <c r="B1683" s="1"/>
      <c r="C1683" s="2"/>
      <c r="D1683" s="1"/>
      <c r="O1683" s="26"/>
    </row>
    <row r="1684" spans="2:15" s="3" customFormat="1" ht="12.75">
      <c r="B1684" s="1"/>
      <c r="C1684" s="2"/>
      <c r="D1684" s="1"/>
      <c r="O1684" s="26"/>
    </row>
    <row r="1685" spans="2:15" s="3" customFormat="1" ht="12.75">
      <c r="B1685" s="1"/>
      <c r="C1685" s="2"/>
      <c r="D1685" s="1"/>
      <c r="O1685" s="26"/>
    </row>
    <row r="1686" spans="2:15" s="3" customFormat="1" ht="12.75">
      <c r="B1686" s="1"/>
      <c r="C1686" s="2"/>
      <c r="D1686" s="1"/>
      <c r="O1686" s="26"/>
    </row>
    <row r="1687" spans="2:15" s="3" customFormat="1" ht="12.75">
      <c r="B1687" s="1"/>
      <c r="C1687" s="2"/>
      <c r="D1687" s="1"/>
      <c r="O1687" s="26"/>
    </row>
    <row r="1688" spans="2:15" s="3" customFormat="1" ht="12.75">
      <c r="B1688" s="1"/>
      <c r="C1688" s="2"/>
      <c r="D1688" s="1"/>
      <c r="O1688" s="26"/>
    </row>
    <row r="1689" spans="2:15" s="3" customFormat="1" ht="12.75">
      <c r="B1689" s="1"/>
      <c r="C1689" s="2"/>
      <c r="D1689" s="1"/>
      <c r="O1689" s="26"/>
    </row>
    <row r="1690" spans="2:15" s="3" customFormat="1" ht="12.75">
      <c r="B1690" s="1"/>
      <c r="C1690" s="2"/>
      <c r="D1690" s="1"/>
      <c r="O1690" s="26"/>
    </row>
    <row r="1691" spans="2:15" s="3" customFormat="1" ht="12.75">
      <c r="B1691" s="1"/>
      <c r="C1691" s="2"/>
      <c r="D1691" s="1"/>
      <c r="O1691" s="26"/>
    </row>
    <row r="1692" spans="2:15" s="3" customFormat="1" ht="12.75">
      <c r="B1692" s="1"/>
      <c r="C1692" s="2"/>
      <c r="D1692" s="1"/>
      <c r="O1692" s="26"/>
    </row>
    <row r="1693" spans="2:15" s="3" customFormat="1" ht="12.75">
      <c r="B1693" s="1"/>
      <c r="C1693" s="2"/>
      <c r="D1693" s="1"/>
      <c r="O1693" s="26"/>
    </row>
    <row r="1694" spans="2:15" s="3" customFormat="1" ht="12.75">
      <c r="B1694" s="1"/>
      <c r="C1694" s="2"/>
      <c r="D1694" s="1"/>
      <c r="O1694" s="26"/>
    </row>
    <row r="1695" spans="2:15" s="3" customFormat="1" ht="12.75">
      <c r="B1695" s="1"/>
      <c r="C1695" s="2"/>
      <c r="D1695" s="1"/>
      <c r="O1695" s="26"/>
    </row>
    <row r="1696" spans="2:15" s="3" customFormat="1" ht="12.75">
      <c r="B1696" s="1"/>
      <c r="C1696" s="2"/>
      <c r="D1696" s="1"/>
      <c r="O1696" s="26"/>
    </row>
    <row r="1697" spans="2:15" s="3" customFormat="1" ht="12.75">
      <c r="B1697" s="1"/>
      <c r="C1697" s="2"/>
      <c r="D1697" s="1"/>
      <c r="O1697" s="26"/>
    </row>
    <row r="1698" spans="2:15" s="3" customFormat="1" ht="12.75">
      <c r="B1698" s="1"/>
      <c r="C1698" s="2"/>
      <c r="D1698" s="1"/>
      <c r="O1698" s="26"/>
    </row>
    <row r="1699" spans="2:15" s="3" customFormat="1" ht="12.75">
      <c r="B1699" s="1"/>
      <c r="C1699" s="2"/>
      <c r="D1699" s="1"/>
      <c r="O1699" s="26"/>
    </row>
    <row r="1700" spans="2:15" s="3" customFormat="1" ht="12.75">
      <c r="B1700" s="1"/>
      <c r="C1700" s="2"/>
      <c r="D1700" s="1"/>
      <c r="O1700" s="26"/>
    </row>
    <row r="1701" spans="2:15" s="3" customFormat="1" ht="12.75">
      <c r="B1701" s="1"/>
      <c r="C1701" s="2"/>
      <c r="D1701" s="1"/>
      <c r="O1701" s="26"/>
    </row>
    <row r="1702" spans="2:15" s="3" customFormat="1" ht="12.75">
      <c r="B1702" s="1"/>
      <c r="C1702" s="2"/>
      <c r="D1702" s="1"/>
      <c r="O1702" s="26"/>
    </row>
    <row r="1703" spans="2:15" s="3" customFormat="1" ht="12.75">
      <c r="B1703" s="1"/>
      <c r="C1703" s="2"/>
      <c r="D1703" s="1"/>
      <c r="O1703" s="26"/>
    </row>
    <row r="1704" spans="2:15" s="3" customFormat="1" ht="12.75">
      <c r="B1704" s="1"/>
      <c r="C1704" s="2"/>
      <c r="D1704" s="1"/>
      <c r="O1704" s="26"/>
    </row>
    <row r="1705" spans="2:15" s="3" customFormat="1" ht="12.75">
      <c r="B1705" s="1"/>
      <c r="C1705" s="2"/>
      <c r="D1705" s="1"/>
      <c r="O1705" s="26"/>
    </row>
    <row r="1706" spans="2:15" s="3" customFormat="1" ht="12.75">
      <c r="B1706" s="1"/>
      <c r="C1706" s="2"/>
      <c r="D1706" s="1"/>
      <c r="O1706" s="26"/>
    </row>
    <row r="1707" spans="2:15" s="3" customFormat="1" ht="12.75">
      <c r="B1707" s="1"/>
      <c r="C1707" s="2"/>
      <c r="D1707" s="1"/>
      <c r="O1707" s="26"/>
    </row>
    <row r="1708" spans="2:15" s="3" customFormat="1" ht="12.75">
      <c r="B1708" s="1"/>
      <c r="C1708" s="2"/>
      <c r="D1708" s="1"/>
      <c r="O1708" s="26"/>
    </row>
    <row r="1709" spans="2:15" s="3" customFormat="1" ht="12.75">
      <c r="B1709" s="1"/>
      <c r="C1709" s="2"/>
      <c r="D1709" s="1"/>
      <c r="O1709" s="26"/>
    </row>
    <row r="1710" spans="2:15" s="3" customFormat="1" ht="12.75">
      <c r="B1710" s="1"/>
      <c r="C1710" s="2"/>
      <c r="D1710" s="1"/>
      <c r="O1710" s="26"/>
    </row>
    <row r="1711" spans="2:15" s="3" customFormat="1" ht="12.75">
      <c r="B1711" s="1"/>
      <c r="C1711" s="2"/>
      <c r="D1711" s="1"/>
      <c r="O1711" s="26"/>
    </row>
    <row r="1712" spans="2:15" s="3" customFormat="1" ht="12.75">
      <c r="B1712" s="1"/>
      <c r="C1712" s="2"/>
      <c r="D1712" s="1"/>
      <c r="O1712" s="26"/>
    </row>
    <row r="1713" spans="2:15" s="3" customFormat="1" ht="12.75">
      <c r="B1713" s="1"/>
      <c r="C1713" s="2"/>
      <c r="D1713" s="1"/>
      <c r="O1713" s="26"/>
    </row>
    <row r="1714" spans="2:15" s="3" customFormat="1" ht="12.75">
      <c r="B1714" s="1"/>
      <c r="C1714" s="2"/>
      <c r="D1714" s="1"/>
      <c r="O1714" s="26"/>
    </row>
    <row r="1715" spans="2:15" s="3" customFormat="1" ht="12.75">
      <c r="B1715" s="1"/>
      <c r="C1715" s="2"/>
      <c r="D1715" s="1"/>
      <c r="O1715" s="26"/>
    </row>
    <row r="1716" spans="2:15" s="3" customFormat="1" ht="12.75">
      <c r="B1716" s="1"/>
      <c r="C1716" s="2"/>
      <c r="D1716" s="1"/>
      <c r="O1716" s="26"/>
    </row>
    <row r="1717" spans="2:15" s="3" customFormat="1" ht="12.75">
      <c r="B1717" s="1"/>
      <c r="C1717" s="2"/>
      <c r="D1717" s="1"/>
      <c r="O1717" s="26"/>
    </row>
    <row r="1718" spans="2:15" s="3" customFormat="1" ht="12.75">
      <c r="B1718" s="1"/>
      <c r="C1718" s="2"/>
      <c r="D1718" s="1"/>
      <c r="O1718" s="26"/>
    </row>
    <row r="1719" spans="2:15" s="3" customFormat="1" ht="12.75">
      <c r="B1719" s="1"/>
      <c r="C1719" s="2"/>
      <c r="D1719" s="1"/>
      <c r="O1719" s="26"/>
    </row>
    <row r="1720" spans="2:15" s="3" customFormat="1" ht="12.75">
      <c r="B1720" s="1"/>
      <c r="C1720" s="2"/>
      <c r="D1720" s="1"/>
      <c r="O1720" s="26"/>
    </row>
    <row r="1721" spans="2:15" s="3" customFormat="1" ht="12.75">
      <c r="B1721" s="1"/>
      <c r="C1721" s="2"/>
      <c r="D1721" s="1"/>
      <c r="O1721" s="26"/>
    </row>
    <row r="1722" spans="2:15" s="3" customFormat="1" ht="12.75">
      <c r="B1722" s="1"/>
      <c r="C1722" s="2"/>
      <c r="D1722" s="1"/>
      <c r="O1722" s="26"/>
    </row>
    <row r="1723" spans="2:15" s="3" customFormat="1" ht="12.75">
      <c r="B1723" s="1"/>
      <c r="C1723" s="2"/>
      <c r="D1723" s="1"/>
      <c r="O1723" s="26"/>
    </row>
    <row r="1724" spans="2:15" s="3" customFormat="1" ht="12.75">
      <c r="B1724" s="1"/>
      <c r="C1724" s="2"/>
      <c r="D1724" s="1"/>
      <c r="O1724" s="26"/>
    </row>
    <row r="1725" spans="2:15" s="3" customFormat="1" ht="12.75">
      <c r="B1725" s="1"/>
      <c r="C1725" s="2"/>
      <c r="D1725" s="1"/>
      <c r="O1725" s="26"/>
    </row>
    <row r="1726" spans="2:15" s="3" customFormat="1" ht="12.75">
      <c r="B1726" s="1"/>
      <c r="C1726" s="2"/>
      <c r="D1726" s="1"/>
      <c r="O1726" s="26"/>
    </row>
    <row r="1727" spans="2:15" s="3" customFormat="1" ht="12.75">
      <c r="B1727" s="1"/>
      <c r="C1727" s="2"/>
      <c r="D1727" s="1"/>
      <c r="O1727" s="26"/>
    </row>
    <row r="1728" spans="2:15" s="3" customFormat="1" ht="12.75">
      <c r="B1728" s="1"/>
      <c r="C1728" s="2"/>
      <c r="D1728" s="1"/>
      <c r="O1728" s="26"/>
    </row>
    <row r="1729" spans="2:15" s="3" customFormat="1" ht="12.75">
      <c r="B1729" s="1"/>
      <c r="C1729" s="2"/>
      <c r="D1729" s="1"/>
      <c r="O1729" s="26"/>
    </row>
    <row r="1730" spans="2:15" s="3" customFormat="1" ht="12.75">
      <c r="B1730" s="1"/>
      <c r="C1730" s="2"/>
      <c r="D1730" s="1"/>
      <c r="O1730" s="26"/>
    </row>
    <row r="1731" spans="2:15" s="3" customFormat="1" ht="12.75">
      <c r="B1731" s="1"/>
      <c r="C1731" s="2"/>
      <c r="D1731" s="1"/>
      <c r="O1731" s="26"/>
    </row>
    <row r="1732" spans="2:15" s="3" customFormat="1" ht="12.75">
      <c r="B1732" s="1"/>
      <c r="C1732" s="2"/>
      <c r="D1732" s="1"/>
      <c r="O1732" s="26"/>
    </row>
    <row r="1733" spans="2:15" s="3" customFormat="1" ht="12.75">
      <c r="B1733" s="1"/>
      <c r="C1733" s="2"/>
      <c r="D1733" s="1"/>
      <c r="O1733" s="26"/>
    </row>
    <row r="1734" spans="2:15" s="3" customFormat="1" ht="12.75">
      <c r="B1734" s="1"/>
      <c r="C1734" s="2"/>
      <c r="D1734" s="1"/>
      <c r="O1734" s="26"/>
    </row>
    <row r="1735" spans="2:15" s="3" customFormat="1" ht="12.75">
      <c r="B1735" s="1"/>
      <c r="C1735" s="2"/>
      <c r="D1735" s="1"/>
      <c r="O1735" s="26"/>
    </row>
    <row r="1736" spans="2:15" s="3" customFormat="1" ht="12.75">
      <c r="B1736" s="1"/>
      <c r="C1736" s="2"/>
      <c r="D1736" s="1"/>
      <c r="O1736" s="26"/>
    </row>
    <row r="1737" spans="2:15" s="3" customFormat="1" ht="12.75">
      <c r="B1737" s="1"/>
      <c r="C1737" s="2"/>
      <c r="D1737" s="1"/>
      <c r="O1737" s="26"/>
    </row>
    <row r="1738" spans="2:15" s="3" customFormat="1" ht="12.75">
      <c r="B1738" s="1"/>
      <c r="C1738" s="2"/>
      <c r="D1738" s="1"/>
      <c r="O1738" s="26"/>
    </row>
    <row r="1739" spans="2:15" s="3" customFormat="1" ht="12.75">
      <c r="B1739" s="1"/>
      <c r="C1739" s="2"/>
      <c r="D1739" s="1"/>
      <c r="O1739" s="26"/>
    </row>
    <row r="1740" spans="2:15" s="3" customFormat="1" ht="12.75">
      <c r="B1740" s="1"/>
      <c r="C1740" s="2"/>
      <c r="D1740" s="1"/>
      <c r="O1740" s="26"/>
    </row>
    <row r="1741" spans="2:15" s="3" customFormat="1" ht="12.75">
      <c r="B1741" s="1"/>
      <c r="C1741" s="2"/>
      <c r="D1741" s="1"/>
      <c r="O1741" s="26"/>
    </row>
    <row r="1742" spans="2:15" s="3" customFormat="1" ht="12.75">
      <c r="B1742" s="1"/>
      <c r="C1742" s="2"/>
      <c r="D1742" s="1"/>
      <c r="O1742" s="26"/>
    </row>
    <row r="1743" spans="2:15" s="3" customFormat="1" ht="12.75">
      <c r="B1743" s="1"/>
      <c r="C1743" s="2"/>
      <c r="D1743" s="1"/>
      <c r="O1743" s="26"/>
    </row>
    <row r="1744" spans="2:15" s="3" customFormat="1" ht="12.75">
      <c r="B1744" s="1"/>
      <c r="C1744" s="2"/>
      <c r="D1744" s="1"/>
      <c r="O1744" s="26"/>
    </row>
    <row r="1745" spans="2:15" s="3" customFormat="1" ht="12.75">
      <c r="B1745" s="1"/>
      <c r="C1745" s="2"/>
      <c r="D1745" s="1"/>
      <c r="O1745" s="26"/>
    </row>
    <row r="1746" spans="2:15" s="3" customFormat="1" ht="12.75">
      <c r="B1746" s="1"/>
      <c r="C1746" s="2"/>
      <c r="D1746" s="1"/>
      <c r="O1746" s="26"/>
    </row>
    <row r="1747" spans="2:15" s="3" customFormat="1" ht="12.75">
      <c r="B1747" s="1"/>
      <c r="C1747" s="2"/>
      <c r="D1747" s="1"/>
      <c r="O1747" s="26"/>
    </row>
    <row r="1748" spans="2:15" s="3" customFormat="1" ht="12.75">
      <c r="B1748" s="1"/>
      <c r="C1748" s="2"/>
      <c r="D1748" s="1"/>
      <c r="O1748" s="26"/>
    </row>
    <row r="1749" spans="2:15" s="3" customFormat="1" ht="12.75">
      <c r="B1749" s="1"/>
      <c r="C1749" s="2"/>
      <c r="D1749" s="1"/>
      <c r="O1749" s="26"/>
    </row>
    <row r="1750" spans="2:15" s="3" customFormat="1" ht="12.75">
      <c r="B1750" s="1"/>
      <c r="C1750" s="2"/>
      <c r="D1750" s="1"/>
      <c r="O1750" s="26"/>
    </row>
    <row r="1751" spans="2:15" s="3" customFormat="1" ht="12.75">
      <c r="B1751" s="1"/>
      <c r="C1751" s="2"/>
      <c r="D1751" s="1"/>
      <c r="O1751" s="26"/>
    </row>
    <row r="1752" spans="2:15" s="3" customFormat="1" ht="12.75">
      <c r="B1752" s="1"/>
      <c r="C1752" s="2"/>
      <c r="D1752" s="1"/>
      <c r="O1752" s="26"/>
    </row>
    <row r="1753" spans="2:15" s="3" customFormat="1" ht="12.75">
      <c r="B1753" s="1"/>
      <c r="C1753" s="2"/>
      <c r="D1753" s="1"/>
      <c r="O1753" s="26"/>
    </row>
    <row r="1754" spans="2:15" s="3" customFormat="1" ht="12.75">
      <c r="B1754" s="1"/>
      <c r="C1754" s="2"/>
      <c r="D1754" s="1"/>
      <c r="O1754" s="26"/>
    </row>
    <row r="1755" spans="2:15" s="3" customFormat="1" ht="12.75">
      <c r="B1755" s="1"/>
      <c r="C1755" s="2"/>
      <c r="D1755" s="1"/>
      <c r="O1755" s="26"/>
    </row>
    <row r="1756" spans="2:15" s="3" customFormat="1" ht="12.75">
      <c r="B1756" s="1"/>
      <c r="C1756" s="2"/>
      <c r="D1756" s="1"/>
      <c r="O1756" s="26"/>
    </row>
    <row r="1757" spans="2:15" s="3" customFormat="1" ht="12.75">
      <c r="B1757" s="1"/>
      <c r="C1757" s="2"/>
      <c r="D1757" s="1"/>
      <c r="O1757" s="26"/>
    </row>
    <row r="1758" spans="2:15" s="3" customFormat="1" ht="12.75">
      <c r="B1758" s="1"/>
      <c r="C1758" s="2"/>
      <c r="D1758" s="1"/>
      <c r="O1758" s="26"/>
    </row>
    <row r="1759" spans="2:15" s="3" customFormat="1" ht="12.75">
      <c r="B1759" s="1"/>
      <c r="C1759" s="2"/>
      <c r="D1759" s="1"/>
      <c r="O1759" s="26"/>
    </row>
    <row r="1760" spans="2:15" s="3" customFormat="1" ht="12.75">
      <c r="B1760" s="1"/>
      <c r="C1760" s="2"/>
      <c r="D1760" s="1"/>
      <c r="O1760" s="26"/>
    </row>
    <row r="1761" spans="2:15" s="3" customFormat="1" ht="12.75">
      <c r="B1761" s="1"/>
      <c r="C1761" s="2"/>
      <c r="D1761" s="1"/>
      <c r="O1761" s="26"/>
    </row>
    <row r="1762" spans="2:15" s="3" customFormat="1" ht="12.75">
      <c r="B1762" s="1"/>
      <c r="C1762" s="2"/>
      <c r="D1762" s="1"/>
      <c r="O1762" s="26"/>
    </row>
    <row r="1763" spans="2:15" s="3" customFormat="1" ht="12.75">
      <c r="B1763" s="1"/>
      <c r="C1763" s="2"/>
      <c r="D1763" s="1"/>
      <c r="O1763" s="26"/>
    </row>
    <row r="1764" spans="2:15" s="3" customFormat="1" ht="12.75">
      <c r="B1764" s="1"/>
      <c r="C1764" s="2"/>
      <c r="D1764" s="1"/>
      <c r="O1764" s="26"/>
    </row>
    <row r="1765" spans="2:15" s="3" customFormat="1" ht="12.75">
      <c r="B1765" s="1"/>
      <c r="C1765" s="2"/>
      <c r="D1765" s="1"/>
      <c r="O1765" s="26"/>
    </row>
    <row r="1766" spans="2:15" s="3" customFormat="1" ht="12.75">
      <c r="B1766" s="1"/>
      <c r="C1766" s="2"/>
      <c r="D1766" s="1"/>
      <c r="O1766" s="26"/>
    </row>
    <row r="1767" spans="2:15" s="3" customFormat="1" ht="12.75">
      <c r="B1767" s="1"/>
      <c r="C1767" s="2"/>
      <c r="D1767" s="1"/>
      <c r="O1767" s="26"/>
    </row>
    <row r="1768" spans="2:15" s="3" customFormat="1" ht="12.75">
      <c r="B1768" s="1"/>
      <c r="C1768" s="2"/>
      <c r="D1768" s="1"/>
      <c r="O1768" s="26"/>
    </row>
    <row r="1769" spans="2:15" s="3" customFormat="1" ht="12.75">
      <c r="B1769" s="1"/>
      <c r="C1769" s="2"/>
      <c r="D1769" s="1"/>
      <c r="O1769" s="26"/>
    </row>
    <row r="1770" spans="2:15" s="3" customFormat="1" ht="12.75">
      <c r="B1770" s="1"/>
      <c r="C1770" s="2"/>
      <c r="D1770" s="1"/>
      <c r="O1770" s="26"/>
    </row>
    <row r="1771" spans="2:15" s="3" customFormat="1" ht="12.75">
      <c r="B1771" s="1"/>
      <c r="C1771" s="2"/>
      <c r="D1771" s="1"/>
      <c r="O1771" s="26"/>
    </row>
    <row r="1772" spans="2:15" s="3" customFormat="1" ht="12.75">
      <c r="B1772" s="1"/>
      <c r="C1772" s="2"/>
      <c r="D1772" s="1"/>
      <c r="O1772" s="26"/>
    </row>
    <row r="1773" spans="2:15" s="3" customFormat="1" ht="12.75">
      <c r="B1773" s="1"/>
      <c r="C1773" s="2"/>
      <c r="D1773" s="1"/>
      <c r="O1773" s="26"/>
    </row>
    <row r="1774" spans="2:15" s="3" customFormat="1" ht="12.75">
      <c r="B1774" s="1"/>
      <c r="C1774" s="2"/>
      <c r="D1774" s="1"/>
      <c r="O1774" s="26"/>
    </row>
    <row r="1775" spans="2:15" s="3" customFormat="1" ht="12.75">
      <c r="B1775" s="1"/>
      <c r="C1775" s="2"/>
      <c r="D1775" s="1"/>
      <c r="O1775" s="26"/>
    </row>
    <row r="1776" spans="2:15" s="3" customFormat="1" ht="12.75">
      <c r="B1776" s="1"/>
      <c r="C1776" s="2"/>
      <c r="D1776" s="1"/>
      <c r="O1776" s="26"/>
    </row>
    <row r="1777" spans="2:15" s="3" customFormat="1" ht="12.75">
      <c r="B1777" s="1"/>
      <c r="C1777" s="2"/>
      <c r="D1777" s="1"/>
      <c r="O1777" s="26"/>
    </row>
    <row r="1778" spans="2:15" s="3" customFormat="1" ht="12.75">
      <c r="B1778" s="1"/>
      <c r="C1778" s="2"/>
      <c r="D1778" s="1"/>
      <c r="O1778" s="26"/>
    </row>
    <row r="1779" spans="2:15" s="3" customFormat="1" ht="12.75">
      <c r="B1779" s="1"/>
      <c r="C1779" s="2"/>
      <c r="D1779" s="1"/>
      <c r="O1779" s="26"/>
    </row>
    <row r="1780" spans="2:15" s="3" customFormat="1" ht="12.75">
      <c r="B1780" s="1"/>
      <c r="C1780" s="2"/>
      <c r="D1780" s="1"/>
      <c r="O1780" s="26"/>
    </row>
    <row r="1781" spans="2:15" s="3" customFormat="1" ht="12.75">
      <c r="B1781" s="1"/>
      <c r="C1781" s="2"/>
      <c r="D1781" s="1"/>
      <c r="O1781" s="26"/>
    </row>
    <row r="1782" spans="2:15" s="3" customFormat="1" ht="12.75">
      <c r="B1782" s="1"/>
      <c r="C1782" s="2"/>
      <c r="D1782" s="1"/>
      <c r="O1782" s="26"/>
    </row>
    <row r="1783" spans="2:15" s="3" customFormat="1" ht="12.75">
      <c r="B1783" s="1"/>
      <c r="C1783" s="2"/>
      <c r="D1783" s="1"/>
      <c r="O1783" s="26"/>
    </row>
    <row r="1784" spans="2:15" s="3" customFormat="1" ht="12.75">
      <c r="B1784" s="1"/>
      <c r="C1784" s="2"/>
      <c r="D1784" s="1"/>
      <c r="O1784" s="26"/>
    </row>
    <row r="1785" spans="2:15" s="3" customFormat="1" ht="12.75">
      <c r="B1785" s="1"/>
      <c r="C1785" s="2"/>
      <c r="D1785" s="1"/>
      <c r="O1785" s="26"/>
    </row>
    <row r="1786" spans="2:15" s="3" customFormat="1" ht="12.75">
      <c r="B1786" s="1"/>
      <c r="C1786" s="2"/>
      <c r="D1786" s="1"/>
      <c r="O1786" s="26"/>
    </row>
    <row r="1787" spans="2:15" s="3" customFormat="1" ht="12.75">
      <c r="B1787" s="1"/>
      <c r="C1787" s="2"/>
      <c r="D1787" s="1"/>
      <c r="O1787" s="26"/>
    </row>
    <row r="1788" spans="2:15" s="3" customFormat="1" ht="12.75">
      <c r="B1788" s="1"/>
      <c r="C1788" s="2"/>
      <c r="D1788" s="1"/>
      <c r="O1788" s="26"/>
    </row>
    <row r="1789" spans="2:15" s="3" customFormat="1" ht="12.75">
      <c r="B1789" s="1"/>
      <c r="C1789" s="2"/>
      <c r="D1789" s="1"/>
      <c r="O1789" s="26"/>
    </row>
    <row r="1790" spans="2:15" s="3" customFormat="1" ht="12.75">
      <c r="B1790" s="1"/>
      <c r="C1790" s="2"/>
      <c r="D1790" s="1"/>
      <c r="O1790" s="26"/>
    </row>
    <row r="1791" spans="2:15" s="3" customFormat="1" ht="12.75">
      <c r="B1791" s="1"/>
      <c r="C1791" s="2"/>
      <c r="D1791" s="1"/>
      <c r="O1791" s="26"/>
    </row>
    <row r="1792" spans="2:15" s="3" customFormat="1" ht="12.75">
      <c r="B1792" s="1"/>
      <c r="C1792" s="2"/>
      <c r="D1792" s="1"/>
      <c r="O1792" s="26"/>
    </row>
    <row r="1793" spans="2:15" s="3" customFormat="1" ht="12.75">
      <c r="B1793" s="1"/>
      <c r="C1793" s="2"/>
      <c r="D1793" s="1"/>
      <c r="O1793" s="26"/>
    </row>
    <row r="1794" spans="2:15" s="3" customFormat="1" ht="12.75">
      <c r="B1794" s="1"/>
      <c r="C1794" s="2"/>
      <c r="D1794" s="1"/>
      <c r="O1794" s="26"/>
    </row>
    <row r="1795" spans="2:15" s="3" customFormat="1" ht="12.75">
      <c r="B1795" s="1"/>
      <c r="C1795" s="2"/>
      <c r="D1795" s="1"/>
      <c r="O1795" s="26"/>
    </row>
    <row r="1796" spans="2:15" s="3" customFormat="1" ht="12.75">
      <c r="B1796" s="1"/>
      <c r="C1796" s="2"/>
      <c r="D1796" s="1"/>
      <c r="O1796" s="26"/>
    </row>
    <row r="1797" spans="2:15" s="3" customFormat="1" ht="12.75">
      <c r="B1797" s="1"/>
      <c r="C1797" s="2"/>
      <c r="D1797" s="1"/>
      <c r="O1797" s="26"/>
    </row>
    <row r="1798" spans="2:15" s="3" customFormat="1" ht="12.75">
      <c r="B1798" s="1"/>
      <c r="C1798" s="2"/>
      <c r="D1798" s="1"/>
      <c r="O1798" s="26"/>
    </row>
    <row r="1799" spans="2:15" s="3" customFormat="1" ht="12.75">
      <c r="B1799" s="1"/>
      <c r="C1799" s="2"/>
      <c r="D1799" s="1"/>
      <c r="O1799" s="26"/>
    </row>
    <row r="1800" spans="2:15" s="3" customFormat="1" ht="12.75">
      <c r="B1800" s="1"/>
      <c r="C1800" s="2"/>
      <c r="D1800" s="1"/>
      <c r="O1800" s="26"/>
    </row>
    <row r="1801" spans="2:15" s="3" customFormat="1" ht="12.75">
      <c r="B1801" s="1"/>
      <c r="C1801" s="2"/>
      <c r="D1801" s="1"/>
      <c r="O1801" s="26"/>
    </row>
    <row r="1802" spans="2:15" s="3" customFormat="1" ht="12.75">
      <c r="B1802" s="1"/>
      <c r="C1802" s="2"/>
      <c r="D1802" s="1"/>
      <c r="O1802" s="26"/>
    </row>
    <row r="1803" spans="2:15" s="3" customFormat="1" ht="12.75">
      <c r="B1803" s="1"/>
      <c r="C1803" s="2"/>
      <c r="D1803" s="1"/>
      <c r="O1803" s="26"/>
    </row>
    <row r="1804" spans="2:15" s="3" customFormat="1" ht="12.75">
      <c r="B1804" s="1"/>
      <c r="C1804" s="2"/>
      <c r="D1804" s="1"/>
      <c r="O1804" s="26"/>
    </row>
    <row r="1805" spans="2:15" s="3" customFormat="1" ht="12.75">
      <c r="B1805" s="1"/>
      <c r="C1805" s="2"/>
      <c r="D1805" s="1"/>
      <c r="O1805" s="26"/>
    </row>
    <row r="1806" spans="2:15" s="3" customFormat="1" ht="12.75">
      <c r="B1806" s="1"/>
      <c r="C1806" s="2"/>
      <c r="D1806" s="1"/>
      <c r="O1806" s="26"/>
    </row>
  </sheetData>
  <sheetProtection/>
  <mergeCells count="12">
    <mergeCell ref="A19:A21"/>
    <mergeCell ref="A22:A27"/>
    <mergeCell ref="A14:A18"/>
    <mergeCell ref="F2:J2"/>
    <mergeCell ref="K2:M2"/>
    <mergeCell ref="A5:A6"/>
    <mergeCell ref="A8:A13"/>
    <mergeCell ref="N2:Q2"/>
    <mergeCell ref="R2:S2"/>
    <mergeCell ref="R1:T1"/>
    <mergeCell ref="D1:E1"/>
    <mergeCell ref="D2:E2"/>
  </mergeCells>
  <conditionalFormatting sqref="I343:I65358 I13:I18 I3:I6">
    <cfRule type="cellIs" priority="168" dxfId="4" operator="between" stopIfTrue="1">
      <formula>2000</formula>
      <formula>2001</formula>
    </cfRule>
    <cfRule type="cellIs" priority="169" dxfId="3" operator="between" stopIfTrue="1">
      <formula>2002</formula>
      <formula>2020</formula>
    </cfRule>
    <cfRule type="cellIs" priority="170" dxfId="2" operator="between" stopIfTrue="1">
      <formula>1998</formula>
      <formula>1999</formula>
    </cfRule>
    <cfRule type="cellIs" priority="171" dxfId="1" operator="between" stopIfTrue="1">
      <formula>1995</formula>
      <formula>1997</formula>
    </cfRule>
    <cfRule type="cellIs" priority="172" dxfId="0" operator="lessThan" stopIfTrue="1">
      <formula>1995</formula>
    </cfRule>
  </conditionalFormatting>
  <conditionalFormatting sqref="K1:M2">
    <cfRule type="cellIs" priority="167" dxfId="495" operator="lessThan" stopIfTrue="1">
      <formula>0</formula>
    </cfRule>
  </conditionalFormatting>
  <conditionalFormatting sqref="D13:D18">
    <cfRule type="cellIs" priority="128" dxfId="180" operator="notBetween" stopIfTrue="1">
      <formula>1</formula>
      <formula>100000</formula>
    </cfRule>
  </conditionalFormatting>
  <conditionalFormatting sqref="T13:V13">
    <cfRule type="iconSet" priority="132" dxfId="594">
      <iconSet iconSet="3Symbols">
        <cfvo type="percent" val="0"/>
        <cfvo type="num" val="0"/>
        <cfvo type="num" val="0"/>
      </iconSet>
    </cfRule>
  </conditionalFormatting>
  <conditionalFormatting sqref="D5:D6">
    <cfRule type="cellIs" priority="131" dxfId="180" operator="notBetween" stopIfTrue="1">
      <formula>1</formula>
      <formula>100000</formula>
    </cfRule>
  </conditionalFormatting>
  <conditionalFormatting sqref="K6:M6">
    <cfRule type="iconSet" priority="130" dxfId="594">
      <iconSet iconSet="3Symbols">
        <cfvo type="percent" val="0"/>
        <cfvo type="num" val="0"/>
        <cfvo type="num" val="0"/>
      </iconSet>
    </cfRule>
  </conditionalFormatting>
  <conditionalFormatting sqref="I8:I12">
    <cfRule type="cellIs" priority="121" dxfId="4" operator="between" stopIfTrue="1">
      <formula>2000</formula>
      <formula>2001</formula>
    </cfRule>
    <cfRule type="cellIs" priority="122" dxfId="3" operator="between" stopIfTrue="1">
      <formula>2002</formula>
      <formula>2020</formula>
    </cfRule>
    <cfRule type="cellIs" priority="123" dxfId="2" operator="between" stopIfTrue="1">
      <formula>1998</formula>
      <formula>1999</formula>
    </cfRule>
    <cfRule type="cellIs" priority="124" dxfId="1" operator="between" stopIfTrue="1">
      <formula>1995</formula>
      <formula>1997</formula>
    </cfRule>
    <cfRule type="cellIs" priority="125" dxfId="0" operator="lessThan" stopIfTrue="1">
      <formula>1995</formula>
    </cfRule>
  </conditionalFormatting>
  <conditionalFormatting sqref="D8:D12">
    <cfRule type="cellIs" priority="119" dxfId="180" operator="notBetween" stopIfTrue="1">
      <formula>1</formula>
      <formula>100000</formula>
    </cfRule>
  </conditionalFormatting>
  <conditionalFormatting sqref="T14:V14">
    <cfRule type="iconSet" priority="106" dxfId="594">
      <iconSet iconSet="3Symbols">
        <cfvo type="percent" val="0"/>
        <cfvo type="num" val="0"/>
        <cfvo type="num" val="0"/>
      </iconSet>
    </cfRule>
  </conditionalFormatting>
  <conditionalFormatting sqref="T16:V16">
    <cfRule type="iconSet" priority="105" dxfId="594">
      <iconSet iconSet="3Symbols">
        <cfvo type="percent" val="0"/>
        <cfvo type="num" val="0"/>
        <cfvo type="num" val="0"/>
      </iconSet>
    </cfRule>
  </conditionalFormatting>
  <conditionalFormatting sqref="K8:M11 K5:M5">
    <cfRule type="iconSet" priority="554" dxfId="594">
      <iconSet iconSet="3Symbols">
        <cfvo type="percent" val="0"/>
        <cfvo type="num" val="0"/>
        <cfvo type="num" val="0"/>
      </iconSet>
    </cfRule>
  </conditionalFormatting>
  <conditionalFormatting sqref="K12:M12">
    <cfRule type="iconSet" priority="103" dxfId="594">
      <iconSet iconSet="3Symbols">
        <cfvo type="percent" val="0"/>
        <cfvo type="num" val="0"/>
        <cfvo type="num" val="0"/>
      </iconSet>
    </cfRule>
  </conditionalFormatting>
  <conditionalFormatting sqref="K13:M13">
    <cfRule type="iconSet" priority="101" dxfId="594">
      <iconSet iconSet="3Symbols">
        <cfvo type="percent" val="0"/>
        <cfvo type="num" val="0"/>
        <cfvo type="num" val="0"/>
      </iconSet>
    </cfRule>
  </conditionalFormatting>
  <conditionalFormatting sqref="K14:M18">
    <cfRule type="iconSet" priority="580" dxfId="594">
      <iconSet iconSet="3Symbols">
        <cfvo type="percent" val="0"/>
        <cfvo type="num" val="0"/>
        <cfvo type="num" val="0"/>
      </iconSet>
    </cfRule>
  </conditionalFormatting>
  <conditionalFormatting sqref="T15:V15 T17:V18 T5:V6">
    <cfRule type="iconSet" priority="583" dxfId="594">
      <iconSet iconSet="3Symbols">
        <cfvo type="percent" val="0"/>
        <cfvo type="num" val="0"/>
        <cfvo type="num" val="0"/>
      </iconSet>
    </cfRule>
  </conditionalFormatting>
  <conditionalFormatting sqref="T8:V11">
    <cfRule type="iconSet" priority="604" dxfId="594">
      <iconSet iconSet="3Symbols">
        <cfvo type="percent" val="0"/>
        <cfvo type="num" val="0"/>
        <cfvo type="num" val="0"/>
      </iconSet>
    </cfRule>
  </conditionalFormatting>
  <conditionalFormatting sqref="O5:Q6 O8:Q18">
    <cfRule type="iconSet" priority="608" dxfId="594">
      <iconSet iconSet="3Symbols">
        <cfvo type="percent" val="0"/>
        <cfvo type="num" val="0"/>
        <cfvo type="num" val="0"/>
      </iconSet>
    </cfRule>
  </conditionalFormatting>
  <conditionalFormatting sqref="I21">
    <cfRule type="cellIs" priority="32" dxfId="4" operator="between" stopIfTrue="1">
      <formula>2000</formula>
      <formula>2001</formula>
    </cfRule>
    <cfRule type="cellIs" priority="33" dxfId="3" operator="between" stopIfTrue="1">
      <formula>2002</formula>
      <formula>2020</formula>
    </cfRule>
    <cfRule type="cellIs" priority="34" dxfId="2" operator="between" stopIfTrue="1">
      <formula>1998</formula>
      <formula>1999</formula>
    </cfRule>
    <cfRule type="cellIs" priority="35" dxfId="1" operator="between" stopIfTrue="1">
      <formula>1995</formula>
      <formula>1997</formula>
    </cfRule>
    <cfRule type="cellIs" priority="36" dxfId="0" operator="lessThan" stopIfTrue="1">
      <formula>1995</formula>
    </cfRule>
  </conditionalFormatting>
  <conditionalFormatting sqref="I19:I20">
    <cfRule type="cellIs" priority="41" dxfId="4" operator="between" stopIfTrue="1">
      <formula>2000</formula>
      <formula>2001</formula>
    </cfRule>
    <cfRule type="cellIs" priority="42" dxfId="3" operator="between" stopIfTrue="1">
      <formula>2002</formula>
      <formula>2020</formula>
    </cfRule>
    <cfRule type="cellIs" priority="43" dxfId="2" operator="between" stopIfTrue="1">
      <formula>1998</formula>
      <formula>1999</formula>
    </cfRule>
    <cfRule type="cellIs" priority="44" dxfId="1" operator="between" stopIfTrue="1">
      <formula>1995</formula>
      <formula>1997</formula>
    </cfRule>
    <cfRule type="cellIs" priority="45" dxfId="0" operator="lessThan" stopIfTrue="1">
      <formula>1995</formula>
    </cfRule>
  </conditionalFormatting>
  <conditionalFormatting sqref="T19:V19">
    <cfRule type="iconSet" priority="40" dxfId="594">
      <iconSet iconSet="3Symbols">
        <cfvo type="percent" val="0"/>
        <cfvo type="num" val="0"/>
        <cfvo type="num" val="0"/>
      </iconSet>
    </cfRule>
  </conditionalFormatting>
  <conditionalFormatting sqref="T20:V20">
    <cfRule type="iconSet" priority="39" dxfId="594">
      <iconSet iconSet="3Symbols">
        <cfvo type="percent" val="0"/>
        <cfvo type="num" val="0"/>
        <cfvo type="num" val="0"/>
      </iconSet>
    </cfRule>
  </conditionalFormatting>
  <conditionalFormatting sqref="D19:D20">
    <cfRule type="cellIs" priority="38" dxfId="180" operator="notBetween" stopIfTrue="1">
      <formula>1</formula>
      <formula>100000</formula>
    </cfRule>
  </conditionalFormatting>
  <conditionalFormatting sqref="T21:V21">
    <cfRule type="iconSet" priority="31" dxfId="594">
      <iconSet iconSet="3Symbols">
        <cfvo type="percent" val="0"/>
        <cfvo type="num" val="0"/>
        <cfvo type="num" val="0"/>
      </iconSet>
    </cfRule>
  </conditionalFormatting>
  <conditionalFormatting sqref="D21">
    <cfRule type="cellIs" priority="30" dxfId="180" operator="notBetween" stopIfTrue="1">
      <formula>1</formula>
      <formula>100000</formula>
    </cfRule>
  </conditionalFormatting>
  <conditionalFormatting sqref="O21:Q21">
    <cfRule type="iconSet" priority="37" dxfId="594">
      <iconSet iconSet="3Symbols">
        <cfvo type="percent" val="0"/>
        <cfvo type="num" val="0"/>
        <cfvo type="num" val="0"/>
      </iconSet>
    </cfRule>
  </conditionalFormatting>
  <conditionalFormatting sqref="K21:M21">
    <cfRule type="iconSet" priority="29" dxfId="594">
      <iconSet iconSet="3Symbols">
        <cfvo type="percent" val="0"/>
        <cfvo type="num" val="0"/>
        <cfvo type="num" val="0"/>
      </iconSet>
    </cfRule>
  </conditionalFormatting>
  <conditionalFormatting sqref="K19:M20">
    <cfRule type="iconSet" priority="46" dxfId="594">
      <iconSet iconSet="3Symbols">
        <cfvo type="percent" val="0"/>
        <cfvo type="num" val="0"/>
        <cfvo type="num" val="0"/>
      </iconSet>
    </cfRule>
  </conditionalFormatting>
  <conditionalFormatting sqref="O19:Q20">
    <cfRule type="iconSet" priority="47" dxfId="594">
      <iconSet iconSet="3Symbols">
        <cfvo type="percent" val="0"/>
        <cfvo type="num" val="0"/>
        <cfvo type="num" val="0"/>
      </iconSet>
    </cfRule>
  </conditionalFormatting>
  <conditionalFormatting sqref="I22:I29">
    <cfRule type="cellIs" priority="19" dxfId="4" operator="between" stopIfTrue="1">
      <formula>2000</formula>
      <formula>2001</formula>
    </cfRule>
    <cfRule type="cellIs" priority="20" dxfId="3" operator="between" stopIfTrue="1">
      <formula>2002</formula>
      <formula>2020</formula>
    </cfRule>
    <cfRule type="cellIs" priority="21" dxfId="2" operator="between" stopIfTrue="1">
      <formula>1998</formula>
      <formula>1999</formula>
    </cfRule>
    <cfRule type="cellIs" priority="22" dxfId="1" operator="between" stopIfTrue="1">
      <formula>1995</formula>
      <formula>1997</formula>
    </cfRule>
    <cfRule type="cellIs" priority="23" dxfId="0" operator="lessThan" stopIfTrue="1">
      <formula>1995</formula>
    </cfRule>
  </conditionalFormatting>
  <conditionalFormatting sqref="T22:V22">
    <cfRule type="iconSet" priority="18" dxfId="594">
      <iconSet iconSet="3Symbols">
        <cfvo type="percent" val="0"/>
        <cfvo type="num" val="0"/>
        <cfvo type="num" val="0"/>
      </iconSet>
    </cfRule>
  </conditionalFormatting>
  <conditionalFormatting sqref="D22:D27">
    <cfRule type="cellIs" priority="17" dxfId="180" operator="notBetween" stopIfTrue="1">
      <formula>1</formula>
      <formula>100000</formula>
    </cfRule>
  </conditionalFormatting>
  <conditionalFormatting sqref="K26:M26">
    <cfRule type="iconSet" priority="16" dxfId="594">
      <iconSet iconSet="3Symbols">
        <cfvo type="percent" val="0"/>
        <cfvo type="num" val="0"/>
        <cfvo type="num" val="0"/>
      </iconSet>
    </cfRule>
  </conditionalFormatting>
  <conditionalFormatting sqref="K27:M27">
    <cfRule type="iconSet" priority="15" dxfId="594">
      <iconSet iconSet="3Symbols">
        <cfvo type="percent" val="0"/>
        <cfvo type="num" val="0"/>
        <cfvo type="num" val="0"/>
      </iconSet>
    </cfRule>
  </conditionalFormatting>
  <conditionalFormatting sqref="T25:V25">
    <cfRule type="iconSet" priority="14" dxfId="594">
      <iconSet iconSet="3Symbols">
        <cfvo type="percent" val="0"/>
        <cfvo type="num" val="0"/>
        <cfvo type="num" val="0"/>
      </iconSet>
    </cfRule>
  </conditionalFormatting>
  <conditionalFormatting sqref="D28:D29">
    <cfRule type="cellIs" priority="13" dxfId="180" operator="notBetween" stopIfTrue="1">
      <formula>1</formula>
      <formula>100000</formula>
    </cfRule>
  </conditionalFormatting>
  <conditionalFormatting sqref="K28:M28 K24:M25">
    <cfRule type="iconSet" priority="24" dxfId="594">
      <iconSet iconSet="3Symbols">
        <cfvo type="percent" val="0"/>
        <cfvo type="num" val="0"/>
        <cfvo type="num" val="0"/>
      </iconSet>
    </cfRule>
  </conditionalFormatting>
  <conditionalFormatting sqref="T23:V24 T26:V29">
    <cfRule type="iconSet" priority="25" dxfId="594">
      <iconSet iconSet="3Symbols">
        <cfvo type="percent" val="0"/>
        <cfvo type="num" val="0"/>
        <cfvo type="num" val="0"/>
      </iconSet>
    </cfRule>
  </conditionalFormatting>
  <conditionalFormatting sqref="K29:M29">
    <cfRule type="iconSet" priority="12" dxfId="594">
      <iconSet iconSet="3Symbols">
        <cfvo type="percent" val="0"/>
        <cfvo type="num" val="0"/>
        <cfvo type="num" val="0"/>
      </iconSet>
    </cfRule>
  </conditionalFormatting>
  <conditionalFormatting sqref="K22:M23">
    <cfRule type="iconSet" priority="26" dxfId="594">
      <iconSet iconSet="3Symbols">
        <cfvo type="percent" val="0"/>
        <cfvo type="num" val="0"/>
        <cfvo type="num" val="0"/>
      </iconSet>
    </cfRule>
  </conditionalFormatting>
  <conditionalFormatting sqref="O22:Q23">
    <cfRule type="iconSet" priority="27" dxfId="594">
      <iconSet iconSet="3Symbols">
        <cfvo type="percent" val="0"/>
        <cfvo type="num" val="0"/>
        <cfvo type="num" val="0"/>
      </iconSet>
    </cfRule>
  </conditionalFormatting>
  <conditionalFormatting sqref="O24:Q24 O26:Q29 O25">
    <cfRule type="iconSet" priority="28" dxfId="594">
      <iconSet iconSet="3Symbols">
        <cfvo type="percent" val="0"/>
        <cfvo type="num" val="0"/>
        <cfvo type="num" val="0"/>
      </iconSet>
    </cfRule>
  </conditionalFormatting>
  <conditionalFormatting sqref="P25:Q25">
    <cfRule type="iconSet" priority="11" dxfId="594">
      <iconSet iconSet="3Symbols">
        <cfvo type="percent" val="0"/>
        <cfvo type="num" val="0"/>
        <cfvo type="num" val="0"/>
      </iconSet>
    </cfRule>
  </conditionalFormatting>
  <conditionalFormatting sqref="I7">
    <cfRule type="cellIs" priority="5" dxfId="4" operator="between" stopIfTrue="1">
      <formula>2000</formula>
      <formula>2001</formula>
    </cfRule>
    <cfRule type="cellIs" priority="6" dxfId="3" operator="between" stopIfTrue="1">
      <formula>2002</formula>
      <formula>2020</formula>
    </cfRule>
    <cfRule type="cellIs" priority="7" dxfId="2" operator="between" stopIfTrue="1">
      <formula>1998</formula>
      <formula>1999</formula>
    </cfRule>
    <cfRule type="cellIs" priority="8" dxfId="1" operator="between" stopIfTrue="1">
      <formula>1995</formula>
      <formula>1997</formula>
    </cfRule>
    <cfRule type="cellIs" priority="9" dxfId="0" operator="lessThan" stopIfTrue="1">
      <formula>1995</formula>
    </cfRule>
  </conditionalFormatting>
  <conditionalFormatting sqref="T7:V7">
    <cfRule type="iconSet" priority="4" dxfId="594">
      <iconSet iconSet="3Symbols">
        <cfvo type="percent" val="0"/>
        <cfvo type="num" val="0"/>
        <cfvo type="num" val="0"/>
      </iconSet>
    </cfRule>
  </conditionalFormatting>
  <conditionalFormatting sqref="D7">
    <cfRule type="cellIs" priority="3" dxfId="180" operator="notBetween" stopIfTrue="1">
      <formula>1</formula>
      <formula>100000</formula>
    </cfRule>
  </conditionalFormatting>
  <conditionalFormatting sqref="K7:M7">
    <cfRule type="iconSet" priority="2" dxfId="594">
      <iconSet iconSet="3Symbols">
        <cfvo type="percent" val="0"/>
        <cfvo type="num" val="0"/>
        <cfvo type="num" val="0"/>
      </iconSet>
    </cfRule>
  </conditionalFormatting>
  <conditionalFormatting sqref="O7:Q7">
    <cfRule type="iconSet" priority="10" dxfId="594">
      <iconSet iconSet="3Symbols">
        <cfvo type="percent" val="0"/>
        <cfvo type="num" val="0"/>
        <cfvo type="num" val="0"/>
      </iconSet>
    </cfRule>
  </conditionalFormatting>
  <conditionalFormatting sqref="T12:V12">
    <cfRule type="iconSet" priority="1" dxfId="594">
      <iconSet iconSet="3Symbols">
        <cfvo type="percent" val="0"/>
        <cfvo type="num" val="0"/>
        <cfvo type="num" val="0"/>
      </iconSet>
    </cfRule>
  </conditionalFormatting>
  <printOptions horizontalCentered="1" verticalCentered="1"/>
  <pageMargins left="0.1968503937007874" right="0.2362204724409449" top="0.3937007874015748" bottom="0.35433070866141736" header="0.31496062992125984" footer="0.31496062992125984"/>
  <pageSetup fitToHeight="1" fitToWidth="1" horizontalDpi="600" verticalDpi="600" orientation="landscape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>
    <tabColor theme="9" tint="-0.24997000396251678"/>
    <pageSetUpPr fitToPage="1"/>
  </sheetPr>
  <dimension ref="A1:AI55"/>
  <sheetViews>
    <sheetView tabSelected="1" zoomScale="70" zoomScaleNormal="70" zoomScalePageLayoutView="0" workbookViewId="0" topLeftCell="A1">
      <selection activeCell="F50" sqref="F50:F55"/>
    </sheetView>
  </sheetViews>
  <sheetFormatPr defaultColWidth="11.421875" defaultRowHeight="12.75"/>
  <cols>
    <col min="1" max="1" width="14.28125" style="0" customWidth="1"/>
    <col min="2" max="2" width="11.421875" style="0" customWidth="1"/>
    <col min="3" max="3" width="9.421875" style="0" customWidth="1"/>
    <col min="4" max="4" width="19.00390625" style="0" bestFit="1" customWidth="1"/>
    <col min="5" max="5" width="13.421875" style="0" customWidth="1"/>
    <col min="6" max="6" width="21.28125" style="0" customWidth="1"/>
    <col min="7" max="7" width="9.7109375" style="0" customWidth="1"/>
    <col min="9" max="9" width="9.421875" style="0" bestFit="1" customWidth="1"/>
    <col min="10" max="13" width="12.00390625" style="0" bestFit="1" customWidth="1"/>
    <col min="14" max="14" width="11.00390625" style="0" customWidth="1"/>
    <col min="15" max="15" width="10.7109375" style="84" bestFit="1" customWidth="1"/>
    <col min="16" max="17" width="11.421875" style="0" customWidth="1"/>
    <col min="18" max="18" width="12.8515625" style="84" bestFit="1" customWidth="1"/>
  </cols>
  <sheetData>
    <row r="1" spans="1:34" s="60" customFormat="1" ht="36" customHeight="1" thickBot="1">
      <c r="A1" s="154"/>
      <c r="B1" s="155"/>
      <c r="C1" s="248" t="s">
        <v>41</v>
      </c>
      <c r="D1" s="497" t="s">
        <v>142</v>
      </c>
      <c r="E1" s="497"/>
      <c r="F1" s="497"/>
      <c r="G1" s="497"/>
      <c r="H1" s="148"/>
      <c r="I1" s="149" t="s">
        <v>0</v>
      </c>
      <c r="J1" s="149"/>
      <c r="K1" s="494">
        <v>42137</v>
      </c>
      <c r="L1" s="494"/>
      <c r="M1" s="494"/>
      <c r="N1" s="494"/>
      <c r="O1" s="495"/>
      <c r="P1" s="156"/>
      <c r="Q1" s="156"/>
      <c r="R1" s="157"/>
      <c r="V1" s="61"/>
      <c r="W1" s="62"/>
      <c r="AA1" s="63"/>
      <c r="AB1" s="63"/>
      <c r="AC1" s="63"/>
      <c r="AD1" s="63"/>
      <c r="AE1" s="63"/>
      <c r="AF1" s="63"/>
      <c r="AG1" s="63"/>
      <c r="AH1" s="63"/>
    </row>
    <row r="2" spans="1:35" s="60" customFormat="1" ht="75.75" customHeight="1" thickBot="1" thickTop="1">
      <c r="A2" s="158"/>
      <c r="B2" s="159"/>
      <c r="C2" s="249" t="s">
        <v>42</v>
      </c>
      <c r="D2" s="150"/>
      <c r="E2" s="150"/>
      <c r="F2" s="151" t="s">
        <v>140</v>
      </c>
      <c r="G2" s="150"/>
      <c r="H2" s="498" t="s">
        <v>2</v>
      </c>
      <c r="I2" s="498"/>
      <c r="J2" s="141"/>
      <c r="K2" s="141"/>
      <c r="L2" s="141" t="s">
        <v>110</v>
      </c>
      <c r="M2" s="141"/>
      <c r="N2" s="141"/>
      <c r="O2" s="152"/>
      <c r="P2" s="160"/>
      <c r="Q2" s="160"/>
      <c r="R2" s="161"/>
      <c r="V2" s="5"/>
      <c r="W2" s="5"/>
      <c r="Z2" s="64"/>
      <c r="AA2" s="64"/>
      <c r="AB2" s="64"/>
      <c r="AC2" s="64"/>
      <c r="AD2" s="64"/>
      <c r="AE2" s="64"/>
      <c r="AF2" s="64"/>
      <c r="AG2" s="64"/>
      <c r="AH2" s="64"/>
      <c r="AI2" s="64"/>
    </row>
    <row r="3" spans="1:35" s="60" customFormat="1" ht="9" customHeight="1">
      <c r="A3" s="180"/>
      <c r="B3" s="180"/>
      <c r="C3" s="181"/>
      <c r="D3" s="182"/>
      <c r="E3" s="182"/>
      <c r="F3" s="183"/>
      <c r="G3" s="182"/>
      <c r="H3" s="181"/>
      <c r="I3" s="181"/>
      <c r="J3" s="181"/>
      <c r="K3" s="181"/>
      <c r="L3" s="181"/>
      <c r="M3" s="181"/>
      <c r="N3" s="181"/>
      <c r="O3" s="181"/>
      <c r="P3" s="179"/>
      <c r="Q3" s="179"/>
      <c r="R3" s="179"/>
      <c r="S3" s="179"/>
      <c r="V3" s="5"/>
      <c r="W3" s="5"/>
      <c r="Z3" s="64"/>
      <c r="AA3" s="64"/>
      <c r="AB3" s="64"/>
      <c r="AC3" s="64"/>
      <c r="AD3" s="64"/>
      <c r="AE3" s="64"/>
      <c r="AF3" s="64"/>
      <c r="AG3" s="64"/>
      <c r="AH3" s="64"/>
      <c r="AI3" s="64"/>
    </row>
    <row r="4" spans="1:18" s="65" customFormat="1" ht="39" thickBot="1">
      <c r="A4" s="146"/>
      <c r="B4" s="142" t="s">
        <v>3</v>
      </c>
      <c r="C4" s="142" t="s">
        <v>144</v>
      </c>
      <c r="D4" s="143" t="s">
        <v>125</v>
      </c>
      <c r="E4" s="143" t="s">
        <v>126</v>
      </c>
      <c r="F4" s="144" t="s">
        <v>145</v>
      </c>
      <c r="G4" s="145" t="s">
        <v>146</v>
      </c>
      <c r="H4" s="142" t="s">
        <v>308</v>
      </c>
      <c r="I4" s="142" t="s">
        <v>127</v>
      </c>
      <c r="J4" s="146" t="s">
        <v>322</v>
      </c>
      <c r="K4" s="146">
        <v>2</v>
      </c>
      <c r="L4" s="146">
        <v>3</v>
      </c>
      <c r="M4" s="146">
        <v>4</v>
      </c>
      <c r="N4" s="142" t="s">
        <v>128</v>
      </c>
      <c r="O4" s="147" t="s">
        <v>129</v>
      </c>
      <c r="P4" s="496" t="s">
        <v>130</v>
      </c>
      <c r="Q4" s="496"/>
      <c r="R4" s="153" t="s">
        <v>131</v>
      </c>
    </row>
    <row r="5" spans="1:18" ht="21" customHeight="1" thickTop="1">
      <c r="A5" s="493" t="s">
        <v>111</v>
      </c>
      <c r="B5" s="187" t="s">
        <v>24</v>
      </c>
      <c r="C5" s="477">
        <v>1</v>
      </c>
      <c r="D5" s="131" t="s">
        <v>132</v>
      </c>
      <c r="E5" s="131" t="s">
        <v>133</v>
      </c>
      <c r="F5" s="468" t="s">
        <v>247</v>
      </c>
      <c r="G5" s="471" t="s">
        <v>153</v>
      </c>
      <c r="H5" s="133">
        <v>1</v>
      </c>
      <c r="I5" s="134">
        <v>55.2</v>
      </c>
      <c r="J5" s="250"/>
      <c r="K5" s="251">
        <v>52.5</v>
      </c>
      <c r="L5" s="251">
        <v>55</v>
      </c>
      <c r="M5" s="251">
        <v>-57.5</v>
      </c>
      <c r="N5" s="252">
        <f aca="true" t="shared" si="0" ref="N5:N10">IF(H5="","",IF(MAXA(J5:M5)&lt;=0,0,MAXA(J5:M5)))</f>
        <v>55</v>
      </c>
      <c r="O5" s="188">
        <f>IF(N5="",0,N5-(I5/2))</f>
        <v>27.4</v>
      </c>
      <c r="P5" s="140" t="str">
        <f>IF(I5="","",IF(B5="H",IF(OR(H5="SEN",H5&lt;1995),VLOOKUP(I5,'[2]Feuil1'!$A$11:$G$29,6),IF(AND(H5&gt;1994,H5&lt;1998),VLOOKUP(I5,'[2]Feuil1'!$A$11:$G$29,5),IF(AND(H5&gt;1997,H5&lt;2000),VLOOKUP(I5,'[2]Feuil1'!$A$11:$G$29,4),IF(AND(H5&gt;1999,H5&lt;2002),VLOOKUP(I5,'[2]Feuil1'!$A$11:$G$29,3),VLOOKUP(I5,'[2]Feuil1'!$A$11:$G$29,2))))),IF(OR(H5="SEN",H5&lt;1995),VLOOKUP(I5,'[2]Feuil1'!$G$11:$L$25,6),IF(AND(H5&gt;1994,H5&lt;1998),VLOOKUP(I5,'[2]Feuil1'!$G$11:$L$25,5),IF(AND(H5&gt;1997,H5&lt;2000),VLOOKUP(I5,'[2]Feuil1'!$G$11:$L$25,4),IF(AND(H5&gt;1999,H5&lt;2002),VLOOKUP(I5,'[2]Feuil1'!$G$11:$L$25,3),VLOOKUP(I5,'[2]Feuil1'!$G$11:$L$25,2)))))))</f>
        <v>FS58</v>
      </c>
      <c r="Q5" s="189"/>
      <c r="R5" s="474">
        <f>SUM(O5:O10)</f>
        <v>253</v>
      </c>
    </row>
    <row r="6" spans="1:18" ht="21" customHeight="1">
      <c r="A6" s="484"/>
      <c r="B6" s="73" t="s">
        <v>24</v>
      </c>
      <c r="C6" s="478"/>
      <c r="D6" s="18" t="s">
        <v>117</v>
      </c>
      <c r="E6" s="18" t="s">
        <v>118</v>
      </c>
      <c r="F6" s="487"/>
      <c r="G6" s="472"/>
      <c r="H6" s="13">
        <v>2</v>
      </c>
      <c r="I6" s="14">
        <v>64</v>
      </c>
      <c r="J6" s="253">
        <v>55</v>
      </c>
      <c r="K6" s="253">
        <v>60</v>
      </c>
      <c r="L6" s="253">
        <v>62.5</v>
      </c>
      <c r="M6" s="253">
        <v>65</v>
      </c>
      <c r="N6" s="254">
        <f t="shared" si="0"/>
        <v>65</v>
      </c>
      <c r="O6" s="74">
        <f>IF(N6="",0,N6-(I6/2))</f>
        <v>33</v>
      </c>
      <c r="P6" s="10" t="str">
        <f>IF(I6="","",IF(B6="H",IF(OR(H6="SEN",H6&lt;1995),VLOOKUP(I6,'[2]Feuil1'!$A$11:$G$29,6),IF(AND(H6&gt;1994,H6&lt;1998),VLOOKUP(I6,'[2]Feuil1'!$A$11:$G$29,5),IF(AND(H6&gt;1997,H6&lt;2000),VLOOKUP(I6,'[2]Feuil1'!$A$11:$G$29,4),IF(AND(H6&gt;1999,H6&lt;2002),VLOOKUP(I6,'[2]Feuil1'!$A$11:$G$29,3),VLOOKUP(I6,'[2]Feuil1'!$A$11:$G$29,2))))),IF(OR(H6="SEN",H6&lt;1995),VLOOKUP(I6,'[2]Feuil1'!$G$11:$L$25,6),IF(AND(H6&gt;1994,H6&lt;1998),VLOOKUP(I6,'[2]Feuil1'!$G$11:$L$25,5),IF(AND(H6&gt;1997,H6&lt;2000),VLOOKUP(I6,'[2]Feuil1'!$G$11:$L$25,4),IF(AND(H6&gt;1999,H6&lt;2002),VLOOKUP(I6,'[2]Feuil1'!$G$11:$L$25,3),VLOOKUP(I6,'[2]Feuil1'!$G$11:$L$25,2)))))))</f>
        <v>FS69</v>
      </c>
      <c r="Q6" s="75"/>
      <c r="R6" s="475"/>
    </row>
    <row r="7" spans="1:18" ht="21" customHeight="1">
      <c r="A7" s="484"/>
      <c r="B7" s="73" t="s">
        <v>23</v>
      </c>
      <c r="C7" s="478"/>
      <c r="D7" s="18" t="s">
        <v>123</v>
      </c>
      <c r="E7" s="18" t="s">
        <v>124</v>
      </c>
      <c r="F7" s="487"/>
      <c r="G7" s="472"/>
      <c r="H7" s="13">
        <v>3</v>
      </c>
      <c r="I7" s="14">
        <v>77.6</v>
      </c>
      <c r="J7" s="253">
        <v>65</v>
      </c>
      <c r="K7" s="253">
        <v>-110</v>
      </c>
      <c r="L7" s="253">
        <v>110</v>
      </c>
      <c r="M7" s="253">
        <v>-115</v>
      </c>
      <c r="N7" s="254">
        <f t="shared" si="0"/>
        <v>110</v>
      </c>
      <c r="O7" s="74">
        <f>IF(N7="",0,N7-(I7/1))</f>
        <v>32.400000000000006</v>
      </c>
      <c r="P7" s="10" t="str">
        <f>IF(I7="","",IF(B7="H",IF(OR(H7="SEN",H7&lt;1995),VLOOKUP(I7,'[2]Feuil1'!$A$11:$G$29,6),IF(AND(H7&gt;1994,H7&lt;1998),VLOOKUP(I7,'[2]Feuil1'!$A$11:$G$29,5),IF(AND(H7&gt;1997,H7&lt;2000),VLOOKUP(I7,'[2]Feuil1'!$A$11:$G$29,4),IF(AND(H7&gt;1999,H7&lt;2002),VLOOKUP(I7,'[2]Feuil1'!$A$11:$G$29,3),VLOOKUP(I7,'[2]Feuil1'!$A$11:$G$29,2))))),IF(OR(H7="SEN",H7&lt;1995),VLOOKUP(I7,'[2]Feuil1'!$G$11:$L$25,6),IF(AND(H7&gt;1994,H7&lt;1998),VLOOKUP(I7,'[2]Feuil1'!$G$11:$L$25,5),IF(AND(H7&gt;1997,H7&lt;2000),VLOOKUP(I7,'[2]Feuil1'!$G$11:$L$25,4),IF(AND(H7&gt;1999,H7&lt;2002),VLOOKUP(I7,'[2]Feuil1'!$G$11:$L$25,3),VLOOKUP(I7,'[2]Feuil1'!$G$11:$L$25,2)))))))</f>
        <v>S85</v>
      </c>
      <c r="Q7" s="75"/>
      <c r="R7" s="475"/>
    </row>
    <row r="8" spans="1:18" ht="21" customHeight="1">
      <c r="A8" s="484"/>
      <c r="B8" s="73" t="s">
        <v>23</v>
      </c>
      <c r="C8" s="478"/>
      <c r="D8" s="18" t="s">
        <v>134</v>
      </c>
      <c r="E8" s="18" t="s">
        <v>135</v>
      </c>
      <c r="F8" s="487"/>
      <c r="G8" s="472"/>
      <c r="H8" s="17">
        <v>4</v>
      </c>
      <c r="I8" s="14">
        <v>77.5</v>
      </c>
      <c r="J8" s="253">
        <v>110</v>
      </c>
      <c r="K8" s="253">
        <v>120</v>
      </c>
      <c r="L8" s="253">
        <v>125</v>
      </c>
      <c r="M8" s="253">
        <v>-130</v>
      </c>
      <c r="N8" s="255">
        <f t="shared" si="0"/>
        <v>125</v>
      </c>
      <c r="O8" s="74">
        <f>IF(N8="",0,N8-(I8/1))</f>
        <v>47.5</v>
      </c>
      <c r="P8" s="10" t="str">
        <f>IF(I8="","",IF(B8="H",IF(OR(H8="SEN",H8&lt;1995),VLOOKUP(I8,'[2]Feuil1'!$A$11:$G$29,6),IF(AND(H8&gt;1994,H8&lt;1998),VLOOKUP(I8,'[2]Feuil1'!$A$11:$G$29,5),IF(AND(H8&gt;1997,H8&lt;2000),VLOOKUP(I8,'[2]Feuil1'!$A$11:$G$29,4),IF(AND(H8&gt;1999,H8&lt;2002),VLOOKUP(I8,'[2]Feuil1'!$A$11:$G$29,3),VLOOKUP(I8,'[2]Feuil1'!$A$11:$G$29,2))))),IF(OR(H8="SEN",H8&lt;1995),VLOOKUP(I8,'[2]Feuil1'!$G$11:$L$25,6),IF(AND(H8&gt;1994,H8&lt;1998),VLOOKUP(I8,'[2]Feuil1'!$G$11:$L$25,5),IF(AND(H8&gt;1997,H8&lt;2000),VLOOKUP(I8,'[2]Feuil1'!$G$11:$L$25,4),IF(AND(H8&gt;1999,H8&lt;2002),VLOOKUP(I8,'[2]Feuil1'!$G$11:$L$25,3),VLOOKUP(I8,'[2]Feuil1'!$G$11:$L$25,2)))))))</f>
        <v>S85</v>
      </c>
      <c r="Q8" s="75"/>
      <c r="R8" s="475"/>
    </row>
    <row r="9" spans="1:18" ht="21" customHeight="1">
      <c r="A9" s="484"/>
      <c r="B9" s="73" t="s">
        <v>23</v>
      </c>
      <c r="C9" s="478"/>
      <c r="D9" s="76" t="s">
        <v>136</v>
      </c>
      <c r="E9" s="76" t="s">
        <v>137</v>
      </c>
      <c r="F9" s="487"/>
      <c r="G9" s="472"/>
      <c r="H9" s="13">
        <v>5</v>
      </c>
      <c r="I9" s="261">
        <v>88.15</v>
      </c>
      <c r="J9" s="253">
        <v>125</v>
      </c>
      <c r="K9" s="253">
        <v>135</v>
      </c>
      <c r="L9" s="253">
        <v>140</v>
      </c>
      <c r="M9" s="253">
        <v>145</v>
      </c>
      <c r="N9" s="254">
        <f t="shared" si="0"/>
        <v>145</v>
      </c>
      <c r="O9" s="74">
        <f>IF(N9="",0,N9-(I9/1))</f>
        <v>56.849999999999994</v>
      </c>
      <c r="P9" s="10" t="str">
        <f>IF(I9="","",IF(B9="H",IF(OR(H9="SEN",H9&lt;1995),VLOOKUP(I9,'[2]Feuil1'!$A$11:$G$29,6),IF(AND(H9&gt;1994,H9&lt;1998),VLOOKUP(I9,'[2]Feuil1'!$A$11:$G$29,5),IF(AND(H9&gt;1997,H9&lt;2000),VLOOKUP(I9,'[2]Feuil1'!$A$11:$G$29,4),IF(AND(H9&gt;1999,H9&lt;2002),VLOOKUP(I9,'[2]Feuil1'!$A$11:$G$29,3),VLOOKUP(I9,'[2]Feuil1'!$A$11:$G$29,2))))),IF(OR(H9="SEN",H9&lt;1995),VLOOKUP(I9,'[2]Feuil1'!$G$11:$L$25,6),IF(AND(H9&gt;1994,H9&lt;1998),VLOOKUP(I9,'[2]Feuil1'!$G$11:$L$25,5),IF(AND(H9&gt;1997,H9&lt;2000),VLOOKUP(I9,'[2]Feuil1'!$G$11:$L$25,4),IF(AND(H9&gt;1999,H9&lt;2002),VLOOKUP(I9,'[2]Feuil1'!$G$11:$L$25,3),VLOOKUP(I9,'[2]Feuil1'!$G$11:$L$25,2)))))))</f>
        <v>S94</v>
      </c>
      <c r="Q9" s="75"/>
      <c r="R9" s="475"/>
    </row>
    <row r="10" spans="1:18" ht="21.75" customHeight="1" thickBot="1">
      <c r="A10" s="485"/>
      <c r="B10" s="184" t="s">
        <v>23</v>
      </c>
      <c r="C10" s="479"/>
      <c r="D10" s="93" t="s">
        <v>138</v>
      </c>
      <c r="E10" s="93" t="s">
        <v>139</v>
      </c>
      <c r="F10" s="488"/>
      <c r="G10" s="473"/>
      <c r="H10" s="95">
        <v>6</v>
      </c>
      <c r="I10" s="96">
        <v>91.65</v>
      </c>
      <c r="J10" s="256">
        <v>145</v>
      </c>
      <c r="K10" s="256">
        <v>147.5</v>
      </c>
      <c r="L10" s="256">
        <v>-150</v>
      </c>
      <c r="M10" s="256">
        <v>-150</v>
      </c>
      <c r="N10" s="257">
        <f t="shared" si="0"/>
        <v>147.5</v>
      </c>
      <c r="O10" s="185">
        <f>IF(N10="",0,N10-(I10/1))</f>
        <v>55.849999999999994</v>
      </c>
      <c r="P10" s="101" t="str">
        <f>IF(I10="","",IF(B10="H",IF(OR(H10="SEN",H10&lt;1995),VLOOKUP(I10,'[2]Feuil1'!$A$11:$G$29,6),IF(AND(H10&gt;1994,H10&lt;1998),VLOOKUP(I10,'[2]Feuil1'!$A$11:$G$29,5),IF(AND(H10&gt;1997,H10&lt;2000),VLOOKUP(I10,'[2]Feuil1'!$A$11:$G$29,4),IF(AND(H10&gt;1999,H10&lt;2002),VLOOKUP(I10,'[2]Feuil1'!$A$11:$G$29,3),VLOOKUP(I10,'[2]Feuil1'!$A$11:$G$29,2))))),IF(OR(H10="SEN",H10&lt;1995),VLOOKUP(I10,'[2]Feuil1'!$G$11:$L$25,6),IF(AND(H10&gt;1994,H10&lt;1998),VLOOKUP(I10,'[2]Feuil1'!$G$11:$L$25,5),IF(AND(H10&gt;1997,H10&lt;2000),VLOOKUP(I10,'[2]Feuil1'!$G$11:$L$25,4),IF(AND(H10&gt;1999,H10&lt;2002),VLOOKUP(I10,'[2]Feuil1'!$G$11:$L$25,3),VLOOKUP(I10,'[2]Feuil1'!$G$11:$L$25,2)))))))</f>
        <v>S94</v>
      </c>
      <c r="Q10" s="186"/>
      <c r="R10" s="476"/>
    </row>
    <row r="11" spans="1:18" ht="21.75" thickTop="1">
      <c r="A11" s="493" t="s">
        <v>116</v>
      </c>
      <c r="B11" s="187" t="s">
        <v>24</v>
      </c>
      <c r="C11" s="477">
        <v>6</v>
      </c>
      <c r="D11" s="131" t="s">
        <v>274</v>
      </c>
      <c r="E11" s="131" t="s">
        <v>275</v>
      </c>
      <c r="F11" s="468" t="s">
        <v>273</v>
      </c>
      <c r="G11" s="471" t="s">
        <v>228</v>
      </c>
      <c r="H11" s="133">
        <v>1</v>
      </c>
      <c r="I11" s="134">
        <v>55.9</v>
      </c>
      <c r="J11" s="250"/>
      <c r="K11" s="251">
        <v>45</v>
      </c>
      <c r="L11" s="251">
        <v>50</v>
      </c>
      <c r="M11" s="251">
        <v>-55</v>
      </c>
      <c r="N11" s="252">
        <f aca="true" t="shared" si="1" ref="N11:N16">IF(H11="","",IF(MAXA(J11:M11)&lt;=0,0,MAXA(J11:M11)))</f>
        <v>50</v>
      </c>
      <c r="O11" s="188">
        <f>IF(N11="",0,N11-(I11/2))</f>
        <v>22.05</v>
      </c>
      <c r="P11" s="140" t="str">
        <f>IF(I11="","",IF(B11="H",IF(OR(H11="SEN",H11&lt;1995),VLOOKUP(I11,'[2]Feuil1'!$A$11:$G$29,6),IF(AND(H11&gt;1994,H11&lt;1998),VLOOKUP(I11,'[2]Feuil1'!$A$11:$G$29,5),IF(AND(H11&gt;1997,H11&lt;2000),VLOOKUP(I11,'[2]Feuil1'!$A$11:$G$29,4),IF(AND(H11&gt;1999,H11&lt;2002),VLOOKUP(I11,'[2]Feuil1'!$A$11:$G$29,3),VLOOKUP(I11,'[2]Feuil1'!$A$11:$G$29,2))))),IF(OR(H11="SEN",H11&lt;1995),VLOOKUP(I11,'[2]Feuil1'!$G$11:$L$25,6),IF(AND(H11&gt;1994,H11&lt;1998),VLOOKUP(I11,'[2]Feuil1'!$G$11:$L$25,5),IF(AND(H11&gt;1997,H11&lt;2000),VLOOKUP(I11,'[2]Feuil1'!$G$11:$L$25,4),IF(AND(H11&gt;1999,H11&lt;2002),VLOOKUP(I11,'[2]Feuil1'!$G$11:$L$25,3),VLOOKUP(I11,'[2]Feuil1'!$G$11:$L$25,2)))))))</f>
        <v>FS58</v>
      </c>
      <c r="Q11" s="189"/>
      <c r="R11" s="474">
        <f>SUM(O11:O16)</f>
        <v>134</v>
      </c>
    </row>
    <row r="12" spans="1:18" ht="21">
      <c r="A12" s="484"/>
      <c r="B12" s="73" t="s">
        <v>24</v>
      </c>
      <c r="C12" s="478"/>
      <c r="D12" s="18" t="s">
        <v>320</v>
      </c>
      <c r="E12" s="18" t="s">
        <v>321</v>
      </c>
      <c r="F12" s="469" t="s">
        <v>273</v>
      </c>
      <c r="G12" s="472" t="s">
        <v>228</v>
      </c>
      <c r="H12" s="13">
        <v>2</v>
      </c>
      <c r="I12" s="14">
        <v>73.3</v>
      </c>
      <c r="J12" s="253">
        <v>50</v>
      </c>
      <c r="K12" s="253">
        <v>55</v>
      </c>
      <c r="L12" s="253">
        <v>-57.5</v>
      </c>
      <c r="M12" s="253">
        <v>-57.5</v>
      </c>
      <c r="N12" s="254">
        <f t="shared" si="1"/>
        <v>55</v>
      </c>
      <c r="O12" s="74">
        <f>IF(N12="",0,N12-(I12/2))</f>
        <v>18.35</v>
      </c>
      <c r="P12" s="10" t="str">
        <f>IF(I12="","",IF(B12="H",IF(OR(H12="SEN",H12&lt;1995),VLOOKUP(I12,'[2]Feuil1'!$A$11:$G$29,6),IF(AND(H12&gt;1994,H12&lt;1998),VLOOKUP(I12,'[2]Feuil1'!$A$11:$G$29,5),IF(AND(H12&gt;1997,H12&lt;2000),VLOOKUP(I12,'[2]Feuil1'!$A$11:$G$29,4),IF(AND(H12&gt;1999,H12&lt;2002),VLOOKUP(I12,'[2]Feuil1'!$A$11:$G$29,3),VLOOKUP(I12,'[2]Feuil1'!$A$11:$G$29,2))))),IF(OR(H12="SEN",H12&lt;1995),VLOOKUP(I12,'[2]Feuil1'!$G$11:$L$25,6),IF(AND(H12&gt;1994,H12&lt;1998),VLOOKUP(I12,'[2]Feuil1'!$G$11:$L$25,5),IF(AND(H12&gt;1997,H12&lt;2000),VLOOKUP(I12,'[2]Feuil1'!$G$11:$L$25,4),IF(AND(H12&gt;1999,H12&lt;2002),VLOOKUP(I12,'[2]Feuil1'!$G$11:$L$25,3),VLOOKUP(I12,'[2]Feuil1'!$G$11:$L$25,2)))))))</f>
        <v>FS75</v>
      </c>
      <c r="Q12" s="75"/>
      <c r="R12" s="475"/>
    </row>
    <row r="13" spans="1:18" ht="21">
      <c r="A13" s="484"/>
      <c r="B13" s="73" t="s">
        <v>23</v>
      </c>
      <c r="C13" s="478"/>
      <c r="D13" s="18" t="s">
        <v>309</v>
      </c>
      <c r="E13" s="18" t="s">
        <v>310</v>
      </c>
      <c r="F13" s="469" t="s">
        <v>273</v>
      </c>
      <c r="G13" s="472" t="s">
        <v>228</v>
      </c>
      <c r="H13" s="13">
        <v>3</v>
      </c>
      <c r="I13" s="14">
        <v>65.4</v>
      </c>
      <c r="J13" s="253">
        <v>55</v>
      </c>
      <c r="K13" s="253">
        <v>-70</v>
      </c>
      <c r="L13" s="253">
        <v>75</v>
      </c>
      <c r="M13" s="253">
        <v>-77.5</v>
      </c>
      <c r="N13" s="254">
        <f t="shared" si="1"/>
        <v>75</v>
      </c>
      <c r="O13" s="74">
        <f>IF(N13="",0,N13-(I13/1))</f>
        <v>9.599999999999994</v>
      </c>
      <c r="P13" s="10" t="str">
        <f>IF(I13="","",IF(B13="H",IF(OR(H13="SEN",H13&lt;1995),VLOOKUP(I13,'[2]Feuil1'!$A$11:$G$29,6),IF(AND(H13&gt;1994,H13&lt;1998),VLOOKUP(I13,'[2]Feuil1'!$A$11:$G$29,5),IF(AND(H13&gt;1997,H13&lt;2000),VLOOKUP(I13,'[2]Feuil1'!$A$11:$G$29,4),IF(AND(H13&gt;1999,H13&lt;2002),VLOOKUP(I13,'[2]Feuil1'!$A$11:$G$29,3),VLOOKUP(I13,'[2]Feuil1'!$A$11:$G$29,2))))),IF(OR(H13="SEN",H13&lt;1995),VLOOKUP(I13,'[2]Feuil1'!$G$11:$L$25,6),IF(AND(H13&gt;1994,H13&lt;1998),VLOOKUP(I13,'[2]Feuil1'!$G$11:$L$25,5),IF(AND(H13&gt;1997,H13&lt;2000),VLOOKUP(I13,'[2]Feuil1'!$G$11:$L$25,4),IF(AND(H13&gt;1999,H13&lt;2002),VLOOKUP(I13,'[2]Feuil1'!$G$11:$L$25,3),VLOOKUP(I13,'[2]Feuil1'!$G$11:$L$25,2)))))))</f>
        <v>S69</v>
      </c>
      <c r="Q13" s="75"/>
      <c r="R13" s="475"/>
    </row>
    <row r="14" spans="1:18" ht="21">
      <c r="A14" s="484"/>
      <c r="B14" s="73" t="s">
        <v>23</v>
      </c>
      <c r="C14" s="478"/>
      <c r="D14" s="18" t="s">
        <v>311</v>
      </c>
      <c r="E14" s="18" t="s">
        <v>175</v>
      </c>
      <c r="F14" s="469" t="s">
        <v>273</v>
      </c>
      <c r="G14" s="472" t="s">
        <v>228</v>
      </c>
      <c r="H14" s="17">
        <v>4</v>
      </c>
      <c r="I14" s="14">
        <v>82.85</v>
      </c>
      <c r="J14" s="253">
        <v>75</v>
      </c>
      <c r="K14" s="253">
        <v>85</v>
      </c>
      <c r="L14" s="253">
        <v>87.5</v>
      </c>
      <c r="M14" s="253">
        <v>92.5</v>
      </c>
      <c r="N14" s="255">
        <f t="shared" si="1"/>
        <v>92.5</v>
      </c>
      <c r="O14" s="74">
        <f>IF(N14="",0,N14-(I14/1))</f>
        <v>9.650000000000006</v>
      </c>
      <c r="P14" s="10" t="str">
        <f>IF(I14="","",IF(B14="H",IF(OR(H14="SEN",H14&lt;1995),VLOOKUP(I14,'[2]Feuil1'!$A$11:$G$29,6),IF(AND(H14&gt;1994,H14&lt;1998),VLOOKUP(I14,'[2]Feuil1'!$A$11:$G$29,5),IF(AND(H14&gt;1997,H14&lt;2000),VLOOKUP(I14,'[2]Feuil1'!$A$11:$G$29,4),IF(AND(H14&gt;1999,H14&lt;2002),VLOOKUP(I14,'[2]Feuil1'!$A$11:$G$29,3),VLOOKUP(I14,'[2]Feuil1'!$A$11:$G$29,2))))),IF(OR(H14="SEN",H14&lt;1995),VLOOKUP(I14,'[2]Feuil1'!$G$11:$L$25,6),IF(AND(H14&gt;1994,H14&lt;1998),VLOOKUP(I14,'[2]Feuil1'!$G$11:$L$25,5),IF(AND(H14&gt;1997,H14&lt;2000),VLOOKUP(I14,'[2]Feuil1'!$G$11:$L$25,4),IF(AND(H14&gt;1999,H14&lt;2002),VLOOKUP(I14,'[2]Feuil1'!$G$11:$L$25,3),VLOOKUP(I14,'[2]Feuil1'!$G$11:$L$25,2)))))))</f>
        <v>S85</v>
      </c>
      <c r="Q14" s="75"/>
      <c r="R14" s="475"/>
    </row>
    <row r="15" spans="1:18" ht="21">
      <c r="A15" s="484"/>
      <c r="B15" s="73" t="s">
        <v>23</v>
      </c>
      <c r="C15" s="478"/>
      <c r="D15" s="76" t="s">
        <v>312</v>
      </c>
      <c r="E15" s="76" t="s">
        <v>313</v>
      </c>
      <c r="F15" s="469" t="s">
        <v>273</v>
      </c>
      <c r="G15" s="472" t="s">
        <v>228</v>
      </c>
      <c r="H15" s="13">
        <v>5</v>
      </c>
      <c r="I15" s="261">
        <v>81.2</v>
      </c>
      <c r="J15" s="253">
        <v>92.5</v>
      </c>
      <c r="K15" s="253">
        <v>110</v>
      </c>
      <c r="L15" s="253">
        <v>-115</v>
      </c>
      <c r="M15" s="253">
        <v>115</v>
      </c>
      <c r="N15" s="254">
        <f t="shared" si="1"/>
        <v>115</v>
      </c>
      <c r="O15" s="74">
        <f>IF(N15="",0,N15-(I15/1))</f>
        <v>33.8</v>
      </c>
      <c r="P15" s="10" t="str">
        <f>IF(I15="","",IF(B15="H",IF(OR(H15="SEN",H15&lt;1995),VLOOKUP(I15,'[2]Feuil1'!$A$11:$G$29,6),IF(AND(H15&gt;1994,H15&lt;1998),VLOOKUP(I15,'[2]Feuil1'!$A$11:$G$29,5),IF(AND(H15&gt;1997,H15&lt;2000),VLOOKUP(I15,'[2]Feuil1'!$A$11:$G$29,4),IF(AND(H15&gt;1999,H15&lt;2002),VLOOKUP(I15,'[2]Feuil1'!$A$11:$G$29,3),VLOOKUP(I15,'[2]Feuil1'!$A$11:$G$29,2))))),IF(OR(H15="SEN",H15&lt;1995),VLOOKUP(I15,'[2]Feuil1'!$G$11:$L$25,6),IF(AND(H15&gt;1994,H15&lt;1998),VLOOKUP(I15,'[2]Feuil1'!$G$11:$L$25,5),IF(AND(H15&gt;1997,H15&lt;2000),VLOOKUP(I15,'[2]Feuil1'!$G$11:$L$25,4),IF(AND(H15&gt;1999,H15&lt;2002),VLOOKUP(I15,'[2]Feuil1'!$G$11:$L$25,3),VLOOKUP(I15,'[2]Feuil1'!$G$11:$L$25,2)))))))</f>
        <v>S85</v>
      </c>
      <c r="Q15" s="75"/>
      <c r="R15" s="475"/>
    </row>
    <row r="16" spans="1:18" ht="21.75" thickBot="1">
      <c r="A16" s="485"/>
      <c r="B16" s="184" t="s">
        <v>23</v>
      </c>
      <c r="C16" s="479"/>
      <c r="D16" s="93" t="s">
        <v>314</v>
      </c>
      <c r="E16" s="93" t="s">
        <v>315</v>
      </c>
      <c r="F16" s="470" t="s">
        <v>273</v>
      </c>
      <c r="G16" s="473" t="s">
        <v>228</v>
      </c>
      <c r="H16" s="95">
        <v>6</v>
      </c>
      <c r="I16" s="96">
        <v>79.45</v>
      </c>
      <c r="J16" s="256">
        <v>115</v>
      </c>
      <c r="K16" s="256">
        <v>120</v>
      </c>
      <c r="L16" s="256">
        <v>-125</v>
      </c>
      <c r="M16" s="256">
        <v>-125</v>
      </c>
      <c r="N16" s="257">
        <f t="shared" si="1"/>
        <v>120</v>
      </c>
      <c r="O16" s="185">
        <f>IF(N16="",0,N16-(I16/1))</f>
        <v>40.55</v>
      </c>
      <c r="P16" s="101" t="str">
        <f>IF(I16="","",IF(B16="H",IF(OR(H16="SEN",H16&lt;1995),VLOOKUP(I16,'[2]Feuil1'!$A$11:$G$29,6),IF(AND(H16&gt;1994,H16&lt;1998),VLOOKUP(I16,'[2]Feuil1'!$A$11:$G$29,5),IF(AND(H16&gt;1997,H16&lt;2000),VLOOKUP(I16,'[2]Feuil1'!$A$11:$G$29,4),IF(AND(H16&gt;1999,H16&lt;2002),VLOOKUP(I16,'[2]Feuil1'!$A$11:$G$29,3),VLOOKUP(I16,'[2]Feuil1'!$A$11:$G$29,2))))),IF(OR(H16="SEN",H16&lt;1995),VLOOKUP(I16,'[2]Feuil1'!$G$11:$L$25,6),IF(AND(H16&gt;1994,H16&lt;1998),VLOOKUP(I16,'[2]Feuil1'!$G$11:$L$25,5),IF(AND(H16&gt;1997,H16&lt;2000),VLOOKUP(I16,'[2]Feuil1'!$G$11:$L$25,4),IF(AND(H16&gt;1999,H16&lt;2002),VLOOKUP(I16,'[2]Feuil1'!$G$11:$L$25,3),VLOOKUP(I16,'[2]Feuil1'!$G$11:$L$25,2)))))))</f>
        <v>S85</v>
      </c>
      <c r="Q16" s="186"/>
      <c r="R16" s="476"/>
    </row>
    <row r="17" spans="1:21" s="12" customFormat="1" ht="21.75" thickTop="1">
      <c r="A17" s="483" t="s">
        <v>119</v>
      </c>
      <c r="B17" s="66" t="s">
        <v>24</v>
      </c>
      <c r="C17" s="477">
        <v>3</v>
      </c>
      <c r="D17" s="68" t="s">
        <v>155</v>
      </c>
      <c r="E17" s="68" t="s">
        <v>149</v>
      </c>
      <c r="F17" s="468" t="s">
        <v>150</v>
      </c>
      <c r="G17" s="471" t="s">
        <v>151</v>
      </c>
      <c r="H17" s="69">
        <v>1</v>
      </c>
      <c r="I17" s="70">
        <v>55.4</v>
      </c>
      <c r="J17" s="258"/>
      <c r="K17" s="259">
        <v>42.5</v>
      </c>
      <c r="L17" s="259">
        <v>-45</v>
      </c>
      <c r="M17" s="259">
        <v>-45</v>
      </c>
      <c r="N17" s="260">
        <f>IF(H17="","",IF(MAXA(J17:M17)&lt;=0,0,MAXA(J17:M17)))</f>
        <v>42.5</v>
      </c>
      <c r="O17" s="71">
        <f>IF(N17="",0,N17-(I17/2))</f>
        <v>14.8</v>
      </c>
      <c r="P17" s="49" t="str">
        <f>IF(I17="","",IF(B17="H",IF(OR(H17="SEN",H17&lt;1995),VLOOKUP(I17,'[2]Feuil1'!$A$11:$G$29,6),IF(AND(H17&gt;1994,H17&lt;1998),VLOOKUP(I17,'[2]Feuil1'!$A$11:$G$29,5),IF(AND(H17&gt;1997,H17&lt;2000),VLOOKUP(I17,'[2]Feuil1'!$A$11:$G$29,4),IF(AND(H17&gt;1999,H17&lt;2002),VLOOKUP(I17,'[2]Feuil1'!$A$11:$G$29,3),VLOOKUP(I17,'[2]Feuil1'!$A$11:$G$29,2))))),IF(OR(H17="SEN",H17&lt;1995),VLOOKUP(I17,'[2]Feuil1'!$G$11:$L$25,6),IF(AND(H17&gt;1994,H17&lt;1998),VLOOKUP(I17,'[2]Feuil1'!$G$11:$L$25,5),IF(AND(H17&gt;1997,H17&lt;2000),VLOOKUP(I17,'[2]Feuil1'!$G$11:$L$25,4),IF(AND(H17&gt;1999,H17&lt;2002),VLOOKUP(I17,'[2]Feuil1'!$G$11:$L$25,3),VLOOKUP(I17,'[2]Feuil1'!$G$11:$L$25,2)))))))</f>
        <v>FS58</v>
      </c>
      <c r="Q17" s="72"/>
      <c r="R17" s="474">
        <f>SUM(O17:O22)</f>
        <v>238.3</v>
      </c>
      <c r="U17" s="178"/>
    </row>
    <row r="18" spans="1:18" s="12" customFormat="1" ht="21">
      <c r="A18" s="484"/>
      <c r="B18" s="73" t="s">
        <v>24</v>
      </c>
      <c r="C18" s="478"/>
      <c r="D18" s="18" t="s">
        <v>161</v>
      </c>
      <c r="E18" s="18" t="s">
        <v>162</v>
      </c>
      <c r="F18" s="487"/>
      <c r="G18" s="489"/>
      <c r="H18" s="13">
        <v>2</v>
      </c>
      <c r="I18" s="14">
        <v>59.6</v>
      </c>
      <c r="J18" s="253">
        <v>42.5</v>
      </c>
      <c r="K18" s="253">
        <v>50</v>
      </c>
      <c r="L18" s="253">
        <v>-52.5</v>
      </c>
      <c r="M18" s="253">
        <v>-52.5</v>
      </c>
      <c r="N18" s="254">
        <f>IF(H18="","",IF(MAXA(J18:M18)&lt;=0,0,MAXA(J18:M18)))</f>
        <v>50</v>
      </c>
      <c r="O18" s="74">
        <f>IF(N18="",0,N18-(I18/2))</f>
        <v>20.2</v>
      </c>
      <c r="P18" s="10" t="str">
        <f>IF(I18="","",IF(B18="H",IF(OR(H18="SEN",H18&lt;1995),VLOOKUP(I18,'[2]Feuil1'!$A$11:$G$29,6),IF(AND(H18&gt;1994,H18&lt;1998),VLOOKUP(I18,'[2]Feuil1'!$A$11:$G$29,5),IF(AND(H18&gt;1997,H18&lt;2000),VLOOKUP(I18,'[2]Feuil1'!$A$11:$G$29,4),IF(AND(H18&gt;1999,H18&lt;2002),VLOOKUP(I18,'[2]Feuil1'!$A$11:$G$29,3),VLOOKUP(I18,'[2]Feuil1'!$A$11:$G$29,2))))),IF(OR(H18="SEN",H18&lt;1995),VLOOKUP(I18,'[2]Feuil1'!$G$11:$L$25,6),IF(AND(H18&gt;1994,H18&lt;1998),VLOOKUP(I18,'[2]Feuil1'!$G$11:$L$25,5),IF(AND(H18&gt;1997,H18&lt;2000),VLOOKUP(I18,'[2]Feuil1'!$G$11:$L$25,4),IF(AND(H18&gt;1999,H18&lt;2002),VLOOKUP(I18,'[2]Feuil1'!$G$11:$L$25,3),VLOOKUP(I18,'[2]Feuil1'!$G$11:$L$25,2)))))))</f>
        <v>FS63</v>
      </c>
      <c r="Q18" s="75"/>
      <c r="R18" s="491"/>
    </row>
    <row r="19" spans="1:18" s="12" customFormat="1" ht="21">
      <c r="A19" s="484"/>
      <c r="B19" s="73" t="s">
        <v>23</v>
      </c>
      <c r="C19" s="478"/>
      <c r="D19" s="18" t="s">
        <v>177</v>
      </c>
      <c r="E19" s="18" t="s">
        <v>178</v>
      </c>
      <c r="F19" s="487"/>
      <c r="G19" s="489"/>
      <c r="H19" s="13">
        <v>3</v>
      </c>
      <c r="I19" s="14">
        <v>69</v>
      </c>
      <c r="J19" s="253">
        <v>50</v>
      </c>
      <c r="K19" s="253">
        <v>110</v>
      </c>
      <c r="L19" s="253">
        <v>115</v>
      </c>
      <c r="M19" s="253">
        <v>120</v>
      </c>
      <c r="N19" s="254">
        <f>IF(H19="","",IF(MAXA(J19:M19)&lt;=0,0,MAXA(J19:M19)))</f>
        <v>120</v>
      </c>
      <c r="O19" s="74">
        <f aca="true" t="shared" si="2" ref="O19:O25">IF(N19="",0,N19-(I19/1))</f>
        <v>51</v>
      </c>
      <c r="P19" s="10" t="str">
        <f>IF(I19="","",IF(B19="H",IF(OR(H19="SEN",H19&lt;1995),VLOOKUP(I19,'[2]Feuil1'!$A$11:$G$29,6),IF(AND(H19&gt;1994,H19&lt;1998),VLOOKUP(I19,'[2]Feuil1'!$A$11:$G$29,5),IF(AND(H19&gt;1997,H19&lt;2000),VLOOKUP(I19,'[2]Feuil1'!$A$11:$G$29,4),IF(AND(H19&gt;1999,H19&lt;2002),VLOOKUP(I19,'[2]Feuil1'!$A$11:$G$29,3),VLOOKUP(I19,'[2]Feuil1'!$A$11:$G$29,2))))),IF(OR(H19="SEN",H19&lt;1995),VLOOKUP(I19,'[2]Feuil1'!$G$11:$L$25,6),IF(AND(H19&gt;1994,H19&lt;1998),VLOOKUP(I19,'[2]Feuil1'!$G$11:$L$25,5),IF(AND(H19&gt;1997,H19&lt;2000),VLOOKUP(I19,'[2]Feuil1'!$G$11:$L$25,4),IF(AND(H19&gt;1999,H19&lt;2002),VLOOKUP(I19,'[2]Feuil1'!$G$11:$L$25,3),VLOOKUP(I19,'[2]Feuil1'!$G$11:$L$25,2)))))))</f>
        <v>S69</v>
      </c>
      <c r="Q19" s="75"/>
      <c r="R19" s="491"/>
    </row>
    <row r="20" spans="1:18" s="12" customFormat="1" ht="19.5" customHeight="1">
      <c r="A20" s="484"/>
      <c r="B20" s="73" t="s">
        <v>23</v>
      </c>
      <c r="C20" s="478"/>
      <c r="D20" s="18" t="s">
        <v>207</v>
      </c>
      <c r="E20" s="18" t="s">
        <v>208</v>
      </c>
      <c r="F20" s="487"/>
      <c r="G20" s="489"/>
      <c r="H20" s="17">
        <v>4</v>
      </c>
      <c r="I20" s="14">
        <v>77.7</v>
      </c>
      <c r="J20" s="253">
        <v>120</v>
      </c>
      <c r="K20" s="253">
        <v>125</v>
      </c>
      <c r="L20" s="253">
        <v>127.5</v>
      </c>
      <c r="M20" s="253">
        <v>-130</v>
      </c>
      <c r="N20" s="255">
        <f>IF(H20="","",IF(MAXA(J20:M20)&lt;=0,0,MAXA(J20:M20)))</f>
        <v>127.5</v>
      </c>
      <c r="O20" s="74">
        <f t="shared" si="2"/>
        <v>49.8</v>
      </c>
      <c r="P20" s="10" t="str">
        <f>IF(I20="","",IF(B20="H",IF(OR(H20="SEN",H20&lt;1995),VLOOKUP(I20,'[2]Feuil1'!$A$11:$G$29,6),IF(AND(H20&gt;1994,H20&lt;1998),VLOOKUP(I20,'[2]Feuil1'!$A$11:$G$29,5),IF(AND(H20&gt;1997,H20&lt;2000),VLOOKUP(I20,'[2]Feuil1'!$A$11:$G$29,4),IF(AND(H20&gt;1999,H20&lt;2002),VLOOKUP(I20,'[2]Feuil1'!$A$11:$G$29,3),VLOOKUP(I20,'[2]Feuil1'!$A$11:$G$29,2))))),IF(OR(H20="SEN",H20&lt;1995),VLOOKUP(I20,'[2]Feuil1'!$G$11:$L$25,6),IF(AND(H20&gt;1994,H20&lt;1998),VLOOKUP(I20,'[2]Feuil1'!$G$11:$L$25,5),IF(AND(H20&gt;1997,H20&lt;2000),VLOOKUP(I20,'[2]Feuil1'!$G$11:$L$25,4),IF(AND(H20&gt;1999,H20&lt;2002),VLOOKUP(I20,'[2]Feuil1'!$G$11:$L$25,3),VLOOKUP(I20,'[2]Feuil1'!$G$11:$L$25,2)))))))</f>
        <v>S85</v>
      </c>
      <c r="Q20" s="75"/>
      <c r="R20" s="491"/>
    </row>
    <row r="21" spans="1:18" s="12" customFormat="1" ht="19.5" customHeight="1">
      <c r="A21" s="484"/>
      <c r="B21" s="73" t="s">
        <v>23</v>
      </c>
      <c r="C21" s="478"/>
      <c r="D21" s="18" t="s">
        <v>222</v>
      </c>
      <c r="E21" s="18" t="s">
        <v>223</v>
      </c>
      <c r="F21" s="487"/>
      <c r="G21" s="489"/>
      <c r="H21" s="13">
        <v>5</v>
      </c>
      <c r="I21" s="14">
        <v>94.75</v>
      </c>
      <c r="J21" s="253">
        <v>127.5</v>
      </c>
      <c r="K21" s="253">
        <v>135</v>
      </c>
      <c r="L21" s="253">
        <v>140</v>
      </c>
      <c r="M21" s="253">
        <v>145</v>
      </c>
      <c r="N21" s="254">
        <f>IF(H21="","",IF(MAXA(J21:M21)&lt;=0,0,MAXA(J21:M21)))</f>
        <v>145</v>
      </c>
      <c r="O21" s="74">
        <f t="shared" si="2"/>
        <v>50.25</v>
      </c>
      <c r="P21" s="10" t="str">
        <f>IF(I21="","",IF(B21="H",IF(OR(H21="SEN",H21&lt;1995),VLOOKUP(I21,'[2]Feuil1'!$A$11:$G$29,6),IF(AND(H21&gt;1994,H21&lt;1998),VLOOKUP(I21,'[2]Feuil1'!$A$11:$G$29,5),IF(AND(H21&gt;1997,H21&lt;2000),VLOOKUP(I21,'[2]Feuil1'!$A$11:$G$29,4),IF(AND(H21&gt;1999,H21&lt;2002),VLOOKUP(I21,'[2]Feuil1'!$A$11:$G$29,3),VLOOKUP(I21,'[2]Feuil1'!$A$11:$G$29,2))))),IF(OR(H21="SEN",H21&lt;1995),VLOOKUP(I21,'[2]Feuil1'!$G$11:$L$25,6),IF(AND(H21&gt;1994,H21&lt;1998),VLOOKUP(I21,'[2]Feuil1'!$G$11:$L$25,5),IF(AND(H21&gt;1997,H21&lt;2000),VLOOKUP(I21,'[2]Feuil1'!$G$11:$L$25,4),IF(AND(H21&gt;1999,H21&lt;2002),VLOOKUP(I21,'[2]Feuil1'!$G$11:$L$25,3),VLOOKUP(I21,'[2]Feuil1'!$G$11:$L$25,2)))))))</f>
        <v>S105</v>
      </c>
      <c r="Q21" s="75"/>
      <c r="R21" s="491"/>
    </row>
    <row r="22" spans="1:18" s="12" customFormat="1" ht="19.5" customHeight="1" thickBot="1">
      <c r="A22" s="485"/>
      <c r="B22" s="184" t="s">
        <v>23</v>
      </c>
      <c r="C22" s="479"/>
      <c r="D22" s="262" t="s">
        <v>239</v>
      </c>
      <c r="E22" s="262" t="s">
        <v>316</v>
      </c>
      <c r="F22" s="488"/>
      <c r="G22" s="490"/>
      <c r="H22" s="95">
        <v>6</v>
      </c>
      <c r="I22" s="263">
        <v>107.75</v>
      </c>
      <c r="J22" s="256">
        <v>145</v>
      </c>
      <c r="K22" s="256">
        <v>160</v>
      </c>
      <c r="L22" s="256">
        <v>-165</v>
      </c>
      <c r="M22" s="256">
        <v>-165</v>
      </c>
      <c r="N22" s="257">
        <f>IF(H22="","",IF(MAXA(J22:M22)&lt;=0,0,MAXA(J22:M22)))</f>
        <v>160</v>
      </c>
      <c r="O22" s="185">
        <f t="shared" si="2"/>
        <v>52.25</v>
      </c>
      <c r="P22" s="101" t="str">
        <f>IF(I22="","",IF(B22="H",IF(OR(H22="SEN",H22&lt;1995),VLOOKUP(I22,'[2]Feuil1'!$A$11:$G$29,6),IF(AND(H22&gt;1994,H22&lt;1998),VLOOKUP(I22,'[2]Feuil1'!$A$11:$G$29,5),IF(AND(H22&gt;1997,H22&lt;2000),VLOOKUP(I22,'[2]Feuil1'!$A$11:$G$29,4),IF(AND(H22&gt;1999,H22&lt;2002),VLOOKUP(I22,'[2]Feuil1'!$A$11:$G$29,3),VLOOKUP(I22,'[2]Feuil1'!$A$11:$G$29,2))))),IF(OR(H22="SEN",H22&lt;1995),VLOOKUP(I22,'[2]Feuil1'!$G$11:$L$25,6),IF(AND(H22&gt;1994,H22&lt;1998),VLOOKUP(I22,'[2]Feuil1'!$G$11:$L$25,5),IF(AND(H22&gt;1997,H22&lt;2000),VLOOKUP(I22,'[2]Feuil1'!$G$11:$L$25,4),IF(AND(H22&gt;1999,H22&lt;2002),VLOOKUP(I22,'[2]Feuil1'!$G$11:$L$25,3),VLOOKUP(I22,'[2]Feuil1'!$G$11:$L$25,2)))))))</f>
        <v>S+105</v>
      </c>
      <c r="Q22" s="186"/>
      <c r="R22" s="492"/>
    </row>
    <row r="23" spans="1:18" ht="21" customHeight="1" hidden="1" thickTop="1">
      <c r="A23" s="266" t="s">
        <v>120</v>
      </c>
      <c r="B23" s="73" t="s">
        <v>23</v>
      </c>
      <c r="C23" s="272"/>
      <c r="D23" s="18" t="s">
        <v>134</v>
      </c>
      <c r="E23" s="18" t="s">
        <v>135</v>
      </c>
      <c r="F23" s="268" t="s">
        <v>243</v>
      </c>
      <c r="G23" s="270" t="s">
        <v>205</v>
      </c>
      <c r="H23" s="17">
        <v>4</v>
      </c>
      <c r="I23" s="14">
        <v>77.5</v>
      </c>
      <c r="J23" s="253" t="s">
        <v>318</v>
      </c>
      <c r="K23" s="253"/>
      <c r="L23" s="253"/>
      <c r="M23" s="253"/>
      <c r="N23" s="255">
        <f aca="true" t="shared" si="3" ref="N23:N33">IF(H23="","",IF(MAXA(J23:M23)&lt;=0,0,MAXA(J23:M23)))</f>
        <v>0</v>
      </c>
      <c r="O23" s="74">
        <f t="shared" si="2"/>
        <v>-77.5</v>
      </c>
      <c r="P23" s="10" t="str">
        <f>IF(I23="","",IF(B23="H",IF(OR(H23="SEN",H23&lt;1995),VLOOKUP(I23,'[2]Feuil1'!$A$11:$G$29,6),IF(AND(H23&gt;1994,H23&lt;1998),VLOOKUP(I23,'[2]Feuil1'!$A$11:$G$29,5),IF(AND(H23&gt;1997,H23&lt;2000),VLOOKUP(I23,'[2]Feuil1'!$A$11:$G$29,4),IF(AND(H23&gt;1999,H23&lt;2002),VLOOKUP(I23,'[2]Feuil1'!$A$11:$G$29,3),VLOOKUP(I23,'[2]Feuil1'!$A$11:$G$29,2))))),IF(OR(H23="SEN",H23&lt;1995),VLOOKUP(I23,'[2]Feuil1'!$G$11:$L$25,6),IF(AND(H23&gt;1994,H23&lt;1998),VLOOKUP(I23,'[2]Feuil1'!$G$11:$L$25,5),IF(AND(H23&gt;1997,H23&lt;2000),VLOOKUP(I23,'[2]Feuil1'!$G$11:$L$25,4),IF(AND(H23&gt;1999,H23&lt;2002),VLOOKUP(I23,'[2]Feuil1'!$G$11:$L$25,3),VLOOKUP(I23,'[2]Feuil1'!$G$11:$L$25,2)))))))</f>
        <v>S85</v>
      </c>
      <c r="Q23" s="75"/>
      <c r="R23" s="264">
        <f>SUM(O23:O28)</f>
        <v>-387.29999999999995</v>
      </c>
    </row>
    <row r="24" spans="1:18" ht="21" customHeight="1" hidden="1">
      <c r="A24" s="267"/>
      <c r="B24" s="73" t="s">
        <v>23</v>
      </c>
      <c r="C24" s="273"/>
      <c r="D24" s="76" t="s">
        <v>136</v>
      </c>
      <c r="E24" s="76" t="s">
        <v>137</v>
      </c>
      <c r="F24" s="269"/>
      <c r="G24" s="271"/>
      <c r="H24" s="13">
        <v>5</v>
      </c>
      <c r="I24" s="261">
        <v>88.15</v>
      </c>
      <c r="J24" s="253" t="s">
        <v>323</v>
      </c>
      <c r="K24" s="253"/>
      <c r="L24" s="253"/>
      <c r="M24" s="253"/>
      <c r="N24" s="254">
        <f t="shared" si="3"/>
        <v>0</v>
      </c>
      <c r="O24" s="74">
        <f t="shared" si="2"/>
        <v>-88.15</v>
      </c>
      <c r="P24" s="10" t="str">
        <f>IF(I24="","",IF(B24="H",IF(OR(H24="SEN",H24&lt;1995),VLOOKUP(I24,'[2]Feuil1'!$A$11:$G$29,6),IF(AND(H24&gt;1994,H24&lt;1998),VLOOKUP(I24,'[2]Feuil1'!$A$11:$G$29,5),IF(AND(H24&gt;1997,H24&lt;2000),VLOOKUP(I24,'[2]Feuil1'!$A$11:$G$29,4),IF(AND(H24&gt;1999,H24&lt;2002),VLOOKUP(I24,'[2]Feuil1'!$A$11:$G$29,3),VLOOKUP(I24,'[2]Feuil1'!$A$11:$G$29,2))))),IF(OR(H24="SEN",H24&lt;1995),VLOOKUP(I24,'[2]Feuil1'!$G$11:$L$25,6),IF(AND(H24&gt;1994,H24&lt;1998),VLOOKUP(I24,'[2]Feuil1'!$G$11:$L$25,5),IF(AND(H24&gt;1997,H24&lt;2000),VLOOKUP(I24,'[2]Feuil1'!$G$11:$L$25,4),IF(AND(H24&gt;1999,H24&lt;2002),VLOOKUP(I24,'[2]Feuil1'!$G$11:$L$25,3),VLOOKUP(I24,'[2]Feuil1'!$G$11:$L$25,2)))))))</f>
        <v>S94</v>
      </c>
      <c r="Q24" s="75"/>
      <c r="R24" s="265"/>
    </row>
    <row r="25" spans="1:18" ht="21.75" customHeight="1" hidden="1">
      <c r="A25" s="267"/>
      <c r="B25" s="184" t="s">
        <v>23</v>
      </c>
      <c r="C25" s="273"/>
      <c r="D25" s="93" t="s">
        <v>138</v>
      </c>
      <c r="E25" s="93" t="s">
        <v>139</v>
      </c>
      <c r="F25" s="269"/>
      <c r="G25" s="271"/>
      <c r="H25" s="95">
        <v>6</v>
      </c>
      <c r="I25" s="96">
        <v>91.65</v>
      </c>
      <c r="J25" s="256" t="s">
        <v>324</v>
      </c>
      <c r="K25" s="256"/>
      <c r="L25" s="256"/>
      <c r="M25" s="256"/>
      <c r="N25" s="257">
        <f t="shared" si="3"/>
        <v>0</v>
      </c>
      <c r="O25" s="185">
        <f t="shared" si="2"/>
        <v>-91.65</v>
      </c>
      <c r="P25" s="101" t="str">
        <f>IF(I25="","",IF(B25="H",IF(OR(H25="SEN",H25&lt;1995),VLOOKUP(I25,'[2]Feuil1'!$A$11:$G$29,6),IF(AND(H25&gt;1994,H25&lt;1998),VLOOKUP(I25,'[2]Feuil1'!$A$11:$G$29,5),IF(AND(H25&gt;1997,H25&lt;2000),VLOOKUP(I25,'[2]Feuil1'!$A$11:$G$29,4),IF(AND(H25&gt;1999,H25&lt;2002),VLOOKUP(I25,'[2]Feuil1'!$A$11:$G$29,3),VLOOKUP(I25,'[2]Feuil1'!$A$11:$G$29,2))))),IF(OR(H25="SEN",H25&lt;1995),VLOOKUP(I25,'[2]Feuil1'!$G$11:$L$25,6),IF(AND(H25&gt;1994,H25&lt;1998),VLOOKUP(I25,'[2]Feuil1'!$G$11:$L$25,5),IF(AND(H25&gt;1997,H25&lt;2000),VLOOKUP(I25,'[2]Feuil1'!$G$11:$L$25,4),IF(AND(H25&gt;1999,H25&lt;2002),VLOOKUP(I25,'[2]Feuil1'!$G$11:$L$25,3),VLOOKUP(I25,'[2]Feuil1'!$G$11:$L$25,2)))))))</f>
        <v>S94</v>
      </c>
      <c r="Q25" s="186"/>
      <c r="R25" s="265"/>
    </row>
    <row r="26" spans="1:18" ht="22.5" hidden="1" thickBot="1" thickTop="1">
      <c r="A26" s="493" t="s">
        <v>116</v>
      </c>
      <c r="B26" s="187" t="s">
        <v>24</v>
      </c>
      <c r="C26" s="480"/>
      <c r="D26" s="131" t="s">
        <v>274</v>
      </c>
      <c r="E26" s="131" t="s">
        <v>275</v>
      </c>
      <c r="F26" s="468" t="s">
        <v>273</v>
      </c>
      <c r="G26" s="471" t="s">
        <v>228</v>
      </c>
      <c r="H26" s="133">
        <v>1</v>
      </c>
      <c r="I26" s="134">
        <v>55.9</v>
      </c>
      <c r="J26" s="250"/>
      <c r="K26" s="251" t="s">
        <v>325</v>
      </c>
      <c r="L26" s="251"/>
      <c r="M26" s="251"/>
      <c r="N26" s="252">
        <f t="shared" si="3"/>
        <v>0</v>
      </c>
      <c r="O26" s="188">
        <f>IF(N26="",0,N26-(I26/2))</f>
        <v>-27.95</v>
      </c>
      <c r="P26" s="140" t="str">
        <f>IF(I26="","",IF(B26="H",IF(OR(H26="SEN",H26&lt;1995),VLOOKUP(I26,'[2]Feuil1'!$A$11:$G$29,6),IF(AND(H26&gt;1994,H26&lt;1998),VLOOKUP(I26,'[2]Feuil1'!$A$11:$G$29,5),IF(AND(H26&gt;1997,H26&lt;2000),VLOOKUP(I26,'[2]Feuil1'!$A$11:$G$29,4),IF(AND(H26&gt;1999,H26&lt;2002),VLOOKUP(I26,'[2]Feuil1'!$A$11:$G$29,3),VLOOKUP(I26,'[2]Feuil1'!$A$11:$G$29,2))))),IF(OR(H26="SEN",H26&lt;1995),VLOOKUP(I26,'[2]Feuil1'!$G$11:$L$25,6),IF(AND(H26&gt;1994,H26&lt;1998),VLOOKUP(I26,'[2]Feuil1'!$G$11:$L$25,5),IF(AND(H26&gt;1997,H26&lt;2000),VLOOKUP(I26,'[2]Feuil1'!$G$11:$L$25,4),IF(AND(H26&gt;1999,H26&lt;2002),VLOOKUP(I26,'[2]Feuil1'!$G$11:$L$25,3),VLOOKUP(I26,'[2]Feuil1'!$G$11:$L$25,2)))))))</f>
        <v>FS58</v>
      </c>
      <c r="Q26" s="189"/>
      <c r="R26" s="474">
        <f>SUM(O26:O31)</f>
        <v>-373.5</v>
      </c>
    </row>
    <row r="27" spans="1:18" ht="22.5" hidden="1" thickBot="1" thickTop="1">
      <c r="A27" s="484"/>
      <c r="B27" s="73" t="s">
        <v>24</v>
      </c>
      <c r="C27" s="481"/>
      <c r="D27" s="18" t="s">
        <v>326</v>
      </c>
      <c r="E27" s="18" t="s">
        <v>327</v>
      </c>
      <c r="F27" s="469" t="s">
        <v>273</v>
      </c>
      <c r="G27" s="472" t="s">
        <v>228</v>
      </c>
      <c r="H27" s="13">
        <v>2</v>
      </c>
      <c r="I27" s="14">
        <v>73.3</v>
      </c>
      <c r="J27" s="253" t="s">
        <v>317</v>
      </c>
      <c r="K27" s="253"/>
      <c r="L27" s="253"/>
      <c r="M27" s="253"/>
      <c r="N27" s="254">
        <f t="shared" si="3"/>
        <v>0</v>
      </c>
      <c r="O27" s="74">
        <f>IF(N27="",0,N27-(I27/2))</f>
        <v>-36.65</v>
      </c>
      <c r="P27" s="10" t="str">
        <f>IF(I27="","",IF(B27="H",IF(OR(H27="SEN",H27&lt;1995),VLOOKUP(I27,'[2]Feuil1'!$A$11:$G$29,6),IF(AND(H27&gt;1994,H27&lt;1998),VLOOKUP(I27,'[2]Feuil1'!$A$11:$G$29,5),IF(AND(H27&gt;1997,H27&lt;2000),VLOOKUP(I27,'[2]Feuil1'!$A$11:$G$29,4),IF(AND(H27&gt;1999,H27&lt;2002),VLOOKUP(I27,'[2]Feuil1'!$A$11:$G$29,3),VLOOKUP(I27,'[2]Feuil1'!$A$11:$G$29,2))))),IF(OR(H27="SEN",H27&lt;1995),VLOOKUP(I27,'[2]Feuil1'!$G$11:$L$25,6),IF(AND(H27&gt;1994,H27&lt;1998),VLOOKUP(I27,'[2]Feuil1'!$G$11:$L$25,5),IF(AND(H27&gt;1997,H27&lt;2000),VLOOKUP(I27,'[2]Feuil1'!$G$11:$L$25,4),IF(AND(H27&gt;1999,H27&lt;2002),VLOOKUP(I27,'[2]Feuil1'!$G$11:$L$25,3),VLOOKUP(I27,'[2]Feuil1'!$G$11:$L$25,2)))))))</f>
        <v>FS75</v>
      </c>
      <c r="Q27" s="75"/>
      <c r="R27" s="475"/>
    </row>
    <row r="28" spans="1:18" ht="22.5" hidden="1" thickBot="1" thickTop="1">
      <c r="A28" s="484"/>
      <c r="B28" s="73" t="s">
        <v>23</v>
      </c>
      <c r="C28" s="481"/>
      <c r="D28" s="18" t="s">
        <v>309</v>
      </c>
      <c r="E28" s="18" t="s">
        <v>310</v>
      </c>
      <c r="F28" s="469" t="s">
        <v>273</v>
      </c>
      <c r="G28" s="472" t="s">
        <v>228</v>
      </c>
      <c r="H28" s="13">
        <v>3</v>
      </c>
      <c r="I28" s="14">
        <v>65.4</v>
      </c>
      <c r="J28" s="253" t="s">
        <v>328</v>
      </c>
      <c r="K28" s="253"/>
      <c r="L28" s="253"/>
      <c r="M28" s="253"/>
      <c r="N28" s="254">
        <f t="shared" si="3"/>
        <v>0</v>
      </c>
      <c r="O28" s="74">
        <f>IF(N28="",0,N28-(I28/1))</f>
        <v>-65.4</v>
      </c>
      <c r="P28" s="10" t="str">
        <f>IF(I28="","",IF(B28="H",IF(OR(H28="SEN",H28&lt;1995),VLOOKUP(I28,'[2]Feuil1'!$A$11:$G$29,6),IF(AND(H28&gt;1994,H28&lt;1998),VLOOKUP(I28,'[2]Feuil1'!$A$11:$G$29,5),IF(AND(H28&gt;1997,H28&lt;2000),VLOOKUP(I28,'[2]Feuil1'!$A$11:$G$29,4),IF(AND(H28&gt;1999,H28&lt;2002),VLOOKUP(I28,'[2]Feuil1'!$A$11:$G$29,3),VLOOKUP(I28,'[2]Feuil1'!$A$11:$G$29,2))))),IF(OR(H28="SEN",H28&lt;1995),VLOOKUP(I28,'[2]Feuil1'!$G$11:$L$25,6),IF(AND(H28&gt;1994,H28&lt;1998),VLOOKUP(I28,'[2]Feuil1'!$G$11:$L$25,5),IF(AND(H28&gt;1997,H28&lt;2000),VLOOKUP(I28,'[2]Feuil1'!$G$11:$L$25,4),IF(AND(H28&gt;1999,H28&lt;2002),VLOOKUP(I28,'[2]Feuil1'!$G$11:$L$25,3),VLOOKUP(I28,'[2]Feuil1'!$G$11:$L$25,2)))))))</f>
        <v>S69</v>
      </c>
      <c r="Q28" s="75"/>
      <c r="R28" s="475"/>
    </row>
    <row r="29" spans="1:18" ht="22.5" hidden="1" thickBot="1" thickTop="1">
      <c r="A29" s="484"/>
      <c r="B29" s="73" t="s">
        <v>23</v>
      </c>
      <c r="C29" s="481"/>
      <c r="D29" s="18" t="s">
        <v>311</v>
      </c>
      <c r="E29" s="18" t="s">
        <v>175</v>
      </c>
      <c r="F29" s="469" t="s">
        <v>273</v>
      </c>
      <c r="G29" s="472" t="s">
        <v>228</v>
      </c>
      <c r="H29" s="17">
        <v>4</v>
      </c>
      <c r="I29" s="14">
        <v>82.85</v>
      </c>
      <c r="J29" s="253" t="s">
        <v>329</v>
      </c>
      <c r="K29" s="253"/>
      <c r="L29" s="253"/>
      <c r="M29" s="253"/>
      <c r="N29" s="255">
        <f t="shared" si="3"/>
        <v>0</v>
      </c>
      <c r="O29" s="74">
        <f>IF(N29="",0,N29-(I29/1))</f>
        <v>-82.85</v>
      </c>
      <c r="P29" s="10" t="str">
        <f>IF(I29="","",IF(B29="H",IF(OR(H29="SEN",H29&lt;1995),VLOOKUP(I29,'[2]Feuil1'!$A$11:$G$29,6),IF(AND(H29&gt;1994,H29&lt;1998),VLOOKUP(I29,'[2]Feuil1'!$A$11:$G$29,5),IF(AND(H29&gt;1997,H29&lt;2000),VLOOKUP(I29,'[2]Feuil1'!$A$11:$G$29,4),IF(AND(H29&gt;1999,H29&lt;2002),VLOOKUP(I29,'[2]Feuil1'!$A$11:$G$29,3),VLOOKUP(I29,'[2]Feuil1'!$A$11:$G$29,2))))),IF(OR(H29="SEN",H29&lt;1995),VLOOKUP(I29,'[2]Feuil1'!$G$11:$L$25,6),IF(AND(H29&gt;1994,H29&lt;1998),VLOOKUP(I29,'[2]Feuil1'!$G$11:$L$25,5),IF(AND(H29&gt;1997,H29&lt;2000),VLOOKUP(I29,'[2]Feuil1'!$G$11:$L$25,4),IF(AND(H29&gt;1999,H29&lt;2002),VLOOKUP(I29,'[2]Feuil1'!$G$11:$L$25,3),VLOOKUP(I29,'[2]Feuil1'!$G$11:$L$25,2)))))))</f>
        <v>S85</v>
      </c>
      <c r="Q29" s="75"/>
      <c r="R29" s="475"/>
    </row>
    <row r="30" spans="1:18" ht="22.5" hidden="1" thickBot="1" thickTop="1">
      <c r="A30" s="484"/>
      <c r="B30" s="73" t="s">
        <v>23</v>
      </c>
      <c r="C30" s="481"/>
      <c r="D30" s="76" t="s">
        <v>312</v>
      </c>
      <c r="E30" s="76" t="s">
        <v>313</v>
      </c>
      <c r="F30" s="469" t="s">
        <v>273</v>
      </c>
      <c r="G30" s="472" t="s">
        <v>228</v>
      </c>
      <c r="H30" s="13">
        <v>5</v>
      </c>
      <c r="I30" s="261">
        <v>81.2</v>
      </c>
      <c r="J30" s="253" t="s">
        <v>305</v>
      </c>
      <c r="K30" s="253"/>
      <c r="L30" s="253"/>
      <c r="M30" s="253"/>
      <c r="N30" s="254">
        <f t="shared" si="3"/>
        <v>0</v>
      </c>
      <c r="O30" s="74">
        <f>IF(N30="",0,N30-(I30/1))</f>
        <v>-81.2</v>
      </c>
      <c r="P30" s="10" t="str">
        <f>IF(I30="","",IF(B30="H",IF(OR(H30="SEN",H30&lt;1995),VLOOKUP(I30,'[2]Feuil1'!$A$11:$G$29,6),IF(AND(H30&gt;1994,H30&lt;1998),VLOOKUP(I30,'[2]Feuil1'!$A$11:$G$29,5),IF(AND(H30&gt;1997,H30&lt;2000),VLOOKUP(I30,'[2]Feuil1'!$A$11:$G$29,4),IF(AND(H30&gt;1999,H30&lt;2002),VLOOKUP(I30,'[2]Feuil1'!$A$11:$G$29,3),VLOOKUP(I30,'[2]Feuil1'!$A$11:$G$29,2))))),IF(OR(H30="SEN",H30&lt;1995),VLOOKUP(I30,'[2]Feuil1'!$G$11:$L$25,6),IF(AND(H30&gt;1994,H30&lt;1998),VLOOKUP(I30,'[2]Feuil1'!$G$11:$L$25,5),IF(AND(H30&gt;1997,H30&lt;2000),VLOOKUP(I30,'[2]Feuil1'!$G$11:$L$25,4),IF(AND(H30&gt;1999,H30&lt;2002),VLOOKUP(I30,'[2]Feuil1'!$G$11:$L$25,3),VLOOKUP(I30,'[2]Feuil1'!$G$11:$L$25,2)))))))</f>
        <v>S85</v>
      </c>
      <c r="Q30" s="75"/>
      <c r="R30" s="475"/>
    </row>
    <row r="31" spans="1:18" ht="22.5" hidden="1" thickBot="1" thickTop="1">
      <c r="A31" s="485"/>
      <c r="B31" s="184" t="s">
        <v>23</v>
      </c>
      <c r="C31" s="482"/>
      <c r="D31" s="93" t="s">
        <v>314</v>
      </c>
      <c r="E31" s="93" t="s">
        <v>315</v>
      </c>
      <c r="F31" s="470" t="s">
        <v>273</v>
      </c>
      <c r="G31" s="473" t="s">
        <v>228</v>
      </c>
      <c r="H31" s="95">
        <v>6</v>
      </c>
      <c r="I31" s="96">
        <v>79.45</v>
      </c>
      <c r="J31" s="256" t="s">
        <v>319</v>
      </c>
      <c r="K31" s="256"/>
      <c r="L31" s="256"/>
      <c r="M31" s="256"/>
      <c r="N31" s="257">
        <f t="shared" si="3"/>
        <v>0</v>
      </c>
      <c r="O31" s="185">
        <f>IF(N31="",0,N31-(I31/1))</f>
        <v>-79.45</v>
      </c>
      <c r="P31" s="101" t="str">
        <f>IF(I31="","",IF(B31="H",IF(OR(H31="SEN",H31&lt;1995),VLOOKUP(I31,'[2]Feuil1'!$A$11:$G$29,6),IF(AND(H31&gt;1994,H31&lt;1998),VLOOKUP(I31,'[2]Feuil1'!$A$11:$G$29,5),IF(AND(H31&gt;1997,H31&lt;2000),VLOOKUP(I31,'[2]Feuil1'!$A$11:$G$29,4),IF(AND(H31&gt;1999,H31&lt;2002),VLOOKUP(I31,'[2]Feuil1'!$A$11:$G$29,3),VLOOKUP(I31,'[2]Feuil1'!$A$11:$G$29,2))))),IF(OR(H31="SEN",H31&lt;1995),VLOOKUP(I31,'[2]Feuil1'!$G$11:$L$25,6),IF(AND(H31&gt;1994,H31&lt;1998),VLOOKUP(I31,'[2]Feuil1'!$G$11:$L$25,5),IF(AND(H31&gt;1997,H31&lt;2000),VLOOKUP(I31,'[2]Feuil1'!$G$11:$L$25,4),IF(AND(H31&gt;1999,H31&lt;2002),VLOOKUP(I31,'[2]Feuil1'!$G$11:$L$25,3),VLOOKUP(I31,'[2]Feuil1'!$G$11:$L$25,2)))))))</f>
        <v>S85</v>
      </c>
      <c r="Q31" s="186"/>
      <c r="R31" s="476"/>
    </row>
    <row r="32" spans="1:21" s="12" customFormat="1" ht="22.5" hidden="1" thickBot="1" thickTop="1">
      <c r="A32" s="483" t="s">
        <v>119</v>
      </c>
      <c r="B32" s="66" t="s">
        <v>24</v>
      </c>
      <c r="C32" s="486"/>
      <c r="D32" s="68" t="s">
        <v>155</v>
      </c>
      <c r="E32" s="68" t="s">
        <v>149</v>
      </c>
      <c r="F32" s="468" t="s">
        <v>150</v>
      </c>
      <c r="G32" s="471" t="s">
        <v>151</v>
      </c>
      <c r="H32" s="69">
        <v>1</v>
      </c>
      <c r="I32" s="70">
        <v>55.4</v>
      </c>
      <c r="J32" s="258"/>
      <c r="K32" s="259" t="s">
        <v>330</v>
      </c>
      <c r="L32" s="259"/>
      <c r="M32" s="259"/>
      <c r="N32" s="260">
        <f t="shared" si="3"/>
        <v>0</v>
      </c>
      <c r="O32" s="71">
        <f>IF(N32="",0,N32-(I32/2))</f>
        <v>-27.7</v>
      </c>
      <c r="P32" s="49" t="str">
        <f>IF(I32="","",IF(B32="H",IF(OR(H32="SEN",H32&lt;1995),VLOOKUP(I32,'[2]Feuil1'!$A$11:$G$29,6),IF(AND(H32&gt;1994,H32&lt;1998),VLOOKUP(I32,'[2]Feuil1'!$A$11:$G$29,5),IF(AND(H32&gt;1997,H32&lt;2000),VLOOKUP(I32,'[2]Feuil1'!$A$11:$G$29,4),IF(AND(H32&gt;1999,H32&lt;2002),VLOOKUP(I32,'[2]Feuil1'!$A$11:$G$29,3),VLOOKUP(I32,'[2]Feuil1'!$A$11:$G$29,2))))),IF(OR(H32="SEN",H32&lt;1995),VLOOKUP(I32,'[2]Feuil1'!$G$11:$L$25,6),IF(AND(H32&gt;1994,H32&lt;1998),VLOOKUP(I32,'[2]Feuil1'!$G$11:$L$25,5),IF(AND(H32&gt;1997,H32&lt;2000),VLOOKUP(I32,'[2]Feuil1'!$G$11:$L$25,4),IF(AND(H32&gt;1999,H32&lt;2002),VLOOKUP(I32,'[2]Feuil1'!$G$11:$L$25,3),VLOOKUP(I32,'[2]Feuil1'!$G$11:$L$25,2)))))))</f>
        <v>FS58</v>
      </c>
      <c r="Q32" s="72"/>
      <c r="R32" s="474">
        <f>SUM(O32:O37)</f>
        <v>-406.7</v>
      </c>
      <c r="U32" s="178"/>
    </row>
    <row r="33" spans="1:18" s="12" customFormat="1" ht="22.5" hidden="1" thickBot="1" thickTop="1">
      <c r="A33" s="484"/>
      <c r="B33" s="73" t="s">
        <v>24</v>
      </c>
      <c r="C33" s="481"/>
      <c r="D33" s="18" t="s">
        <v>161</v>
      </c>
      <c r="E33" s="18" t="s">
        <v>162</v>
      </c>
      <c r="F33" s="487"/>
      <c r="G33" s="489"/>
      <c r="H33" s="13">
        <v>2</v>
      </c>
      <c r="I33" s="14">
        <v>59.6</v>
      </c>
      <c r="J33" s="253" t="s">
        <v>331</v>
      </c>
      <c r="K33" s="253"/>
      <c r="L33" s="253"/>
      <c r="M33" s="253"/>
      <c r="N33" s="254">
        <f t="shared" si="3"/>
        <v>0</v>
      </c>
      <c r="O33" s="74">
        <f>IF(N33="",0,N33-(I33/2))</f>
        <v>-29.8</v>
      </c>
      <c r="P33" s="10" t="str">
        <f>IF(I33="","",IF(B33="H",IF(OR(H33="SEN",H33&lt;1995),VLOOKUP(I33,'[2]Feuil1'!$A$11:$G$29,6),IF(AND(H33&gt;1994,H33&lt;1998),VLOOKUP(I33,'[2]Feuil1'!$A$11:$G$29,5),IF(AND(H33&gt;1997,H33&lt;2000),VLOOKUP(I33,'[2]Feuil1'!$A$11:$G$29,4),IF(AND(H33&gt;1999,H33&lt;2002),VLOOKUP(I33,'[2]Feuil1'!$A$11:$G$29,3),VLOOKUP(I33,'[2]Feuil1'!$A$11:$G$29,2))))),IF(OR(H33="SEN",H33&lt;1995),VLOOKUP(I33,'[2]Feuil1'!$G$11:$L$25,6),IF(AND(H33&gt;1994,H33&lt;1998),VLOOKUP(I33,'[2]Feuil1'!$G$11:$L$25,5),IF(AND(H33&gt;1997,H33&lt;2000),VLOOKUP(I33,'[2]Feuil1'!$G$11:$L$25,4),IF(AND(H33&gt;1999,H33&lt;2002),VLOOKUP(I33,'[2]Feuil1'!$G$11:$L$25,3),VLOOKUP(I33,'[2]Feuil1'!$G$11:$L$25,2)))))))</f>
        <v>FS63</v>
      </c>
      <c r="Q33" s="75"/>
      <c r="R33" s="491"/>
    </row>
    <row r="34" spans="1:18" s="12" customFormat="1" ht="22.5" hidden="1" thickBot="1" thickTop="1">
      <c r="A34" s="484"/>
      <c r="B34" s="73" t="s">
        <v>23</v>
      </c>
      <c r="C34" s="481"/>
      <c r="D34" s="18" t="s">
        <v>177</v>
      </c>
      <c r="E34" s="18" t="s">
        <v>178</v>
      </c>
      <c r="F34" s="487"/>
      <c r="G34" s="489"/>
      <c r="H34" s="13">
        <v>3</v>
      </c>
      <c r="I34" s="14">
        <v>69</v>
      </c>
      <c r="J34" s="253" t="s">
        <v>305</v>
      </c>
      <c r="K34" s="253"/>
      <c r="L34" s="253"/>
      <c r="M34" s="253"/>
      <c r="N34" s="254">
        <f>IF(H34="","",IF(MAXA(J34:M34)&lt;=0,0,MAXA(J34:M34)))</f>
        <v>0</v>
      </c>
      <c r="O34" s="74">
        <f>IF(N34="",0,N34-(I34/1))</f>
        <v>-69</v>
      </c>
      <c r="P34" s="10" t="str">
        <f>IF(I34="","",IF(B34="H",IF(OR(H34="SEN",H34&lt;1995),VLOOKUP(I34,'[2]Feuil1'!$A$11:$G$29,6),IF(AND(H34&gt;1994,H34&lt;1998),VLOOKUP(I34,'[2]Feuil1'!$A$11:$G$29,5),IF(AND(H34&gt;1997,H34&lt;2000),VLOOKUP(I34,'[2]Feuil1'!$A$11:$G$29,4),IF(AND(H34&gt;1999,H34&lt;2002),VLOOKUP(I34,'[2]Feuil1'!$A$11:$G$29,3),VLOOKUP(I34,'[2]Feuil1'!$A$11:$G$29,2))))),IF(OR(H34="SEN",H34&lt;1995),VLOOKUP(I34,'[2]Feuil1'!$G$11:$L$25,6),IF(AND(H34&gt;1994,H34&lt;1998),VLOOKUP(I34,'[2]Feuil1'!$G$11:$L$25,5),IF(AND(H34&gt;1997,H34&lt;2000),VLOOKUP(I34,'[2]Feuil1'!$G$11:$L$25,4),IF(AND(H34&gt;1999,H34&lt;2002),VLOOKUP(I34,'[2]Feuil1'!$G$11:$L$25,3),VLOOKUP(I34,'[2]Feuil1'!$G$11:$L$25,2)))))))</f>
        <v>S69</v>
      </c>
      <c r="Q34" s="75"/>
      <c r="R34" s="491"/>
    </row>
    <row r="35" spans="1:18" s="12" customFormat="1" ht="19.5" customHeight="1" hidden="1" thickTop="1">
      <c r="A35" s="484"/>
      <c r="B35" s="73" t="s">
        <v>23</v>
      </c>
      <c r="C35" s="481"/>
      <c r="D35" s="18" t="s">
        <v>207</v>
      </c>
      <c r="E35" s="18" t="s">
        <v>208</v>
      </c>
      <c r="F35" s="487"/>
      <c r="G35" s="489"/>
      <c r="H35" s="17">
        <v>4</v>
      </c>
      <c r="I35" s="14">
        <v>77.7</v>
      </c>
      <c r="J35" s="253" t="s">
        <v>319</v>
      </c>
      <c r="K35" s="253"/>
      <c r="L35" s="253"/>
      <c r="M35" s="253"/>
      <c r="N35" s="255">
        <f>IF(H35="","",IF(MAXA(J35:M35)&lt;=0,0,MAXA(J35:M35)))</f>
        <v>0</v>
      </c>
      <c r="O35" s="74">
        <f>IF(N35="",0,N35-(I35/1))</f>
        <v>-77.7</v>
      </c>
      <c r="P35" s="10" t="str">
        <f>IF(I35="","",IF(B35="H",IF(OR(H35="SEN",H35&lt;1995),VLOOKUP(I35,'[2]Feuil1'!$A$11:$G$29,6),IF(AND(H35&gt;1994,H35&lt;1998),VLOOKUP(I35,'[2]Feuil1'!$A$11:$G$29,5),IF(AND(H35&gt;1997,H35&lt;2000),VLOOKUP(I35,'[2]Feuil1'!$A$11:$G$29,4),IF(AND(H35&gt;1999,H35&lt;2002),VLOOKUP(I35,'[2]Feuil1'!$A$11:$G$29,3),VLOOKUP(I35,'[2]Feuil1'!$A$11:$G$29,2))))),IF(OR(H35="SEN",H35&lt;1995),VLOOKUP(I35,'[2]Feuil1'!$G$11:$L$25,6),IF(AND(H35&gt;1994,H35&lt;1998),VLOOKUP(I35,'[2]Feuil1'!$G$11:$L$25,5),IF(AND(H35&gt;1997,H35&lt;2000),VLOOKUP(I35,'[2]Feuil1'!$G$11:$L$25,4),IF(AND(H35&gt;1999,H35&lt;2002),VLOOKUP(I35,'[2]Feuil1'!$G$11:$L$25,3),VLOOKUP(I35,'[2]Feuil1'!$G$11:$L$25,2)))))))</f>
        <v>S85</v>
      </c>
      <c r="Q35" s="75"/>
      <c r="R35" s="491"/>
    </row>
    <row r="36" spans="1:18" s="12" customFormat="1" ht="19.5" customHeight="1" hidden="1">
      <c r="A36" s="484"/>
      <c r="B36" s="73" t="s">
        <v>23</v>
      </c>
      <c r="C36" s="481"/>
      <c r="D36" s="18" t="s">
        <v>222</v>
      </c>
      <c r="E36" s="18" t="s">
        <v>223</v>
      </c>
      <c r="F36" s="487"/>
      <c r="G36" s="489"/>
      <c r="H36" s="13">
        <v>5</v>
      </c>
      <c r="I36" s="14">
        <v>94.75</v>
      </c>
      <c r="J36" s="253" t="s">
        <v>307</v>
      </c>
      <c r="K36" s="253"/>
      <c r="L36" s="253"/>
      <c r="M36" s="253"/>
      <c r="N36" s="254">
        <f>IF(H36="","",IF(MAXA(J36:M36)&lt;=0,0,MAXA(J36:M36)))</f>
        <v>0</v>
      </c>
      <c r="O36" s="74">
        <f>IF(N36="",0,N36-(I36/1))</f>
        <v>-94.75</v>
      </c>
      <c r="P36" s="10" t="str">
        <f>IF(I36="","",IF(B36="H",IF(OR(H36="SEN",H36&lt;1995),VLOOKUP(I36,'[2]Feuil1'!$A$11:$G$29,6),IF(AND(H36&gt;1994,H36&lt;1998),VLOOKUP(I36,'[2]Feuil1'!$A$11:$G$29,5),IF(AND(H36&gt;1997,H36&lt;2000),VLOOKUP(I36,'[2]Feuil1'!$A$11:$G$29,4),IF(AND(H36&gt;1999,H36&lt;2002),VLOOKUP(I36,'[2]Feuil1'!$A$11:$G$29,3),VLOOKUP(I36,'[2]Feuil1'!$A$11:$G$29,2))))),IF(OR(H36="SEN",H36&lt;1995),VLOOKUP(I36,'[2]Feuil1'!$G$11:$L$25,6),IF(AND(H36&gt;1994,H36&lt;1998),VLOOKUP(I36,'[2]Feuil1'!$G$11:$L$25,5),IF(AND(H36&gt;1997,H36&lt;2000),VLOOKUP(I36,'[2]Feuil1'!$G$11:$L$25,4),IF(AND(H36&gt;1999,H36&lt;2002),VLOOKUP(I36,'[2]Feuil1'!$G$11:$L$25,3),VLOOKUP(I36,'[2]Feuil1'!$G$11:$L$25,2)))))))</f>
        <v>S105</v>
      </c>
      <c r="Q36" s="75"/>
      <c r="R36" s="491"/>
    </row>
    <row r="37" spans="1:18" s="12" customFormat="1" ht="19.5" customHeight="1" hidden="1">
      <c r="A37" s="485"/>
      <c r="B37" s="184" t="s">
        <v>23</v>
      </c>
      <c r="C37" s="482"/>
      <c r="D37" s="262" t="s">
        <v>239</v>
      </c>
      <c r="E37" s="262" t="s">
        <v>316</v>
      </c>
      <c r="F37" s="488"/>
      <c r="G37" s="490"/>
      <c r="H37" s="95">
        <v>6</v>
      </c>
      <c r="I37" s="263">
        <v>107.75</v>
      </c>
      <c r="J37" s="256" t="s">
        <v>306</v>
      </c>
      <c r="K37" s="256"/>
      <c r="L37" s="256"/>
      <c r="M37" s="256"/>
      <c r="N37" s="257">
        <f>IF(H37="","",IF(MAXA(J37:M37)&lt;=0,0,MAXA(J37:M37)))</f>
        <v>0</v>
      </c>
      <c r="O37" s="185">
        <f>IF(N37="",0,N37-(I37/1))</f>
        <v>-107.75</v>
      </c>
      <c r="P37" s="101" t="str">
        <f>IF(I37="","",IF(B37="H",IF(OR(H37="SEN",H37&lt;1995),VLOOKUP(I37,'[2]Feuil1'!$A$11:$G$29,6),IF(AND(H37&gt;1994,H37&lt;1998),VLOOKUP(I37,'[2]Feuil1'!$A$11:$G$29,5),IF(AND(H37&gt;1997,H37&lt;2000),VLOOKUP(I37,'[2]Feuil1'!$A$11:$G$29,4),IF(AND(H37&gt;1999,H37&lt;2002),VLOOKUP(I37,'[2]Feuil1'!$A$11:$G$29,3),VLOOKUP(I37,'[2]Feuil1'!$A$11:$G$29,2))))),IF(OR(H37="SEN",H37&lt;1995),VLOOKUP(I37,'[2]Feuil1'!$G$11:$L$25,6),IF(AND(H37&gt;1994,H37&lt;1998),VLOOKUP(I37,'[2]Feuil1'!$G$11:$L$25,5),IF(AND(H37&gt;1997,H37&lt;2000),VLOOKUP(I37,'[2]Feuil1'!$G$11:$L$25,4),IF(AND(H37&gt;1999,H37&lt;2002),VLOOKUP(I37,'[2]Feuil1'!$G$11:$L$25,3),VLOOKUP(I37,'[2]Feuil1'!$G$11:$L$25,2)))))))</f>
        <v>S+105</v>
      </c>
      <c r="Q37" s="186"/>
      <c r="R37" s="492"/>
    </row>
    <row r="38" spans="1:18" ht="21" customHeight="1" thickTop="1">
      <c r="A38" s="465" t="s">
        <v>120</v>
      </c>
      <c r="B38" s="187" t="s">
        <v>24</v>
      </c>
      <c r="C38" s="477">
        <v>2</v>
      </c>
      <c r="D38" s="131" t="s">
        <v>262</v>
      </c>
      <c r="E38" s="131" t="s">
        <v>263</v>
      </c>
      <c r="F38" s="468" t="s">
        <v>243</v>
      </c>
      <c r="G38" s="471" t="s">
        <v>205</v>
      </c>
      <c r="H38" s="133">
        <v>1</v>
      </c>
      <c r="I38" s="134">
        <v>61.9</v>
      </c>
      <c r="J38" s="250"/>
      <c r="K38" s="251">
        <v>37.5</v>
      </c>
      <c r="L38" s="251">
        <v>-40</v>
      </c>
      <c r="M38" s="251">
        <v>40</v>
      </c>
      <c r="N38" s="252">
        <f>IF(H38="","",IF(MAXA(J38:M38)&lt;=0,0,MAXA(J38:M38)))</f>
        <v>40</v>
      </c>
      <c r="O38" s="188">
        <f>IF(N38="",0,N38-(I38/2))</f>
        <v>9.05</v>
      </c>
      <c r="P38" s="140" t="str">
        <f>IF(I38="","",IF(B38="H",IF(OR(H38="SEN",H38&lt;1995),VLOOKUP(I38,'[2]Feuil1'!$A$11:$G$29,6),IF(AND(H38&gt;1994,H38&lt;1998),VLOOKUP(I38,'[2]Feuil1'!$A$11:$G$29,5),IF(AND(H38&gt;1997,H38&lt;2000),VLOOKUP(I38,'[2]Feuil1'!$A$11:$G$29,4),IF(AND(H38&gt;1999,H38&lt;2002),VLOOKUP(I38,'[2]Feuil1'!$A$11:$G$29,3),VLOOKUP(I38,'[2]Feuil1'!$A$11:$G$29,2))))),IF(OR(H38="SEN",H38&lt;1995),VLOOKUP(I38,'[2]Feuil1'!$G$11:$L$25,6),IF(AND(H38&gt;1994,H38&lt;1998),VLOOKUP(I38,'[2]Feuil1'!$G$11:$L$25,5),IF(AND(H38&gt;1997,H38&lt;2000),VLOOKUP(I38,'[2]Feuil1'!$G$11:$L$25,4),IF(AND(H38&gt;1999,H38&lt;2002),VLOOKUP(I38,'[2]Feuil1'!$G$11:$L$25,3),VLOOKUP(I38,'[2]Feuil1'!$G$11:$L$25,2)))))))</f>
        <v>FS63</v>
      </c>
      <c r="Q38" s="189"/>
      <c r="R38" s="474">
        <f>SUM(O38:O43)</f>
        <v>240.3</v>
      </c>
    </row>
    <row r="39" spans="1:18" ht="21" customHeight="1">
      <c r="A39" s="466"/>
      <c r="B39" s="73" t="s">
        <v>24</v>
      </c>
      <c r="C39" s="478"/>
      <c r="D39" s="18" t="s">
        <v>264</v>
      </c>
      <c r="E39" s="18" t="s">
        <v>265</v>
      </c>
      <c r="F39" s="469"/>
      <c r="G39" s="472"/>
      <c r="H39" s="13">
        <v>2</v>
      </c>
      <c r="I39" s="14">
        <v>63.2</v>
      </c>
      <c r="J39" s="253">
        <v>40</v>
      </c>
      <c r="K39" s="253">
        <v>42.5</v>
      </c>
      <c r="L39" s="253">
        <v>-45</v>
      </c>
      <c r="M39" s="253">
        <v>-45</v>
      </c>
      <c r="N39" s="254">
        <f>IF(H39="","",IF(MAXA(J39:M39)&lt;=0,0,MAXA(J39:M39)))</f>
        <v>42.5</v>
      </c>
      <c r="O39" s="74">
        <f>IF(N39="",0,N39-(I39/2))</f>
        <v>10.899999999999999</v>
      </c>
      <c r="P39" s="10" t="str">
        <f>IF(I39="","",IF(B39="H",IF(OR(H39="SEN",H39&lt;1995),VLOOKUP(I39,'[2]Feuil1'!$A$11:$G$29,6),IF(AND(H39&gt;1994,H39&lt;1998),VLOOKUP(I39,'[2]Feuil1'!$A$11:$G$29,5),IF(AND(H39&gt;1997,H39&lt;2000),VLOOKUP(I39,'[2]Feuil1'!$A$11:$G$29,4),IF(AND(H39&gt;1999,H39&lt;2002),VLOOKUP(I39,'[2]Feuil1'!$A$11:$G$29,3),VLOOKUP(I39,'[2]Feuil1'!$A$11:$G$29,2))))),IF(OR(H39="SEN",H39&lt;1995),VLOOKUP(I39,'[2]Feuil1'!$G$11:$L$25,6),IF(AND(H39&gt;1994,H39&lt;1998),VLOOKUP(I39,'[2]Feuil1'!$G$11:$L$25,5),IF(AND(H39&gt;1997,H39&lt;2000),VLOOKUP(I39,'[2]Feuil1'!$G$11:$L$25,4),IF(AND(H39&gt;1999,H39&lt;2002),VLOOKUP(I39,'[2]Feuil1'!$G$11:$L$25,3),VLOOKUP(I39,'[2]Feuil1'!$G$11:$L$25,2)))))))</f>
        <v>FS69</v>
      </c>
      <c r="Q39" s="75"/>
      <c r="R39" s="475"/>
    </row>
    <row r="40" spans="1:18" ht="21" customHeight="1">
      <c r="A40" s="466"/>
      <c r="B40" s="73" t="s">
        <v>23</v>
      </c>
      <c r="C40" s="478"/>
      <c r="D40" s="76" t="s">
        <v>269</v>
      </c>
      <c r="E40" s="76" t="s">
        <v>270</v>
      </c>
      <c r="F40" s="469"/>
      <c r="G40" s="472"/>
      <c r="H40" s="13">
        <v>3</v>
      </c>
      <c r="I40" s="261">
        <v>67.95</v>
      </c>
      <c r="J40" s="253">
        <v>42.5</v>
      </c>
      <c r="K40" s="253">
        <v>110</v>
      </c>
      <c r="L40" s="253">
        <v>112.5</v>
      </c>
      <c r="M40" s="253">
        <v>-115</v>
      </c>
      <c r="N40" s="254">
        <f>IF(H40="","",IF(MAXA(J40:M40)&lt;=0,0,MAXA(J40:M40)))</f>
        <v>112.5</v>
      </c>
      <c r="O40" s="74">
        <f>IF(N40="",0,N40-(I40/1))</f>
        <v>44.55</v>
      </c>
      <c r="P40" s="10" t="str">
        <f>IF(I40="","",IF(B40="H",IF(OR(H40="SEN",H40&lt;1995),VLOOKUP(I40,'[2]Feuil1'!$A$11:$G$29,6),IF(AND(H40&gt;1994,H40&lt;1998),VLOOKUP(I40,'[2]Feuil1'!$A$11:$G$29,5),IF(AND(H40&gt;1997,H40&lt;2000),VLOOKUP(I40,'[2]Feuil1'!$A$11:$G$29,4),IF(AND(H40&gt;1999,H40&lt;2002),VLOOKUP(I40,'[2]Feuil1'!$A$11:$G$29,3),VLOOKUP(I40,'[2]Feuil1'!$A$11:$G$29,2))))),IF(OR(H40="SEN",H40&lt;1995),VLOOKUP(I40,'[2]Feuil1'!$G$11:$L$25,6),IF(AND(H40&gt;1994,H40&lt;1998),VLOOKUP(I40,'[2]Feuil1'!$G$11:$L$25,5),IF(AND(H40&gt;1997,H40&lt;2000),VLOOKUP(I40,'[2]Feuil1'!$G$11:$L$25,4),IF(AND(H40&gt;1999,H40&lt;2002),VLOOKUP(I40,'[2]Feuil1'!$G$11:$L$25,3),VLOOKUP(I40,'[2]Feuil1'!$G$11:$L$25,2)))))))</f>
        <v>S69</v>
      </c>
      <c r="Q40" s="75"/>
      <c r="R40" s="475"/>
    </row>
    <row r="41" spans="1:18" ht="21" customHeight="1">
      <c r="A41" s="466"/>
      <c r="B41" s="73" t="s">
        <v>23</v>
      </c>
      <c r="C41" s="478"/>
      <c r="D41" s="18" t="s">
        <v>271</v>
      </c>
      <c r="E41" s="18" t="s">
        <v>272</v>
      </c>
      <c r="F41" s="469"/>
      <c r="G41" s="472"/>
      <c r="H41" s="17">
        <v>4</v>
      </c>
      <c r="I41" s="14">
        <v>71.7</v>
      </c>
      <c r="J41" s="253">
        <v>112.5</v>
      </c>
      <c r="K41" s="253">
        <v>117.5</v>
      </c>
      <c r="L41" s="253">
        <v>122.5</v>
      </c>
      <c r="M41" s="253">
        <v>-125</v>
      </c>
      <c r="N41" s="255">
        <f>IF(H41="","",IF(MAXA(J41:M41)&lt;=0,0,MAXA(J41:M41)))</f>
        <v>122.5</v>
      </c>
      <c r="O41" s="74">
        <f>IF(N41="",0,N41-(I41/1))</f>
        <v>50.8</v>
      </c>
      <c r="P41" s="10" t="str">
        <f>IF(I41="","",IF(B41="H",IF(OR(H41="SEN",H41&lt;1995),VLOOKUP(I41,'[2]Feuil1'!$A$11:$G$29,6),IF(AND(H41&gt;1994,H41&lt;1998),VLOOKUP(I41,'[2]Feuil1'!$A$11:$G$29,5),IF(AND(H41&gt;1997,H41&lt;2000),VLOOKUP(I41,'[2]Feuil1'!$A$11:$G$29,4),IF(AND(H41&gt;1999,H41&lt;2002),VLOOKUP(I41,'[2]Feuil1'!$A$11:$G$29,3),VLOOKUP(I41,'[2]Feuil1'!$A$11:$G$29,2))))),IF(OR(H41="SEN",H41&lt;1995),VLOOKUP(I41,'[2]Feuil1'!$G$11:$L$25,6),IF(AND(H41&gt;1994,H41&lt;1998),VLOOKUP(I41,'[2]Feuil1'!$G$11:$L$25,5),IF(AND(H41&gt;1997,H41&lt;2000),VLOOKUP(I41,'[2]Feuil1'!$G$11:$L$25,4),IF(AND(H41&gt;1999,H41&lt;2002),VLOOKUP(I41,'[2]Feuil1'!$G$11:$L$25,3),VLOOKUP(I41,'[2]Feuil1'!$G$11:$L$25,2)))))))</f>
        <v>S77</v>
      </c>
      <c r="Q41" s="75"/>
      <c r="R41" s="475"/>
    </row>
    <row r="42" spans="1:18" ht="21" customHeight="1">
      <c r="A42" s="466"/>
      <c r="B42" s="73" t="s">
        <v>23</v>
      </c>
      <c r="C42" s="478"/>
      <c r="D42" s="18" t="s">
        <v>266</v>
      </c>
      <c r="E42" s="18" t="s">
        <v>267</v>
      </c>
      <c r="F42" s="469"/>
      <c r="G42" s="472"/>
      <c r="H42" s="13">
        <v>5</v>
      </c>
      <c r="I42" s="14">
        <v>74.2</v>
      </c>
      <c r="J42" s="253">
        <v>122.5</v>
      </c>
      <c r="K42" s="253">
        <v>130</v>
      </c>
      <c r="L42" s="253">
        <v>135</v>
      </c>
      <c r="M42" s="253">
        <v>140</v>
      </c>
      <c r="N42" s="254">
        <f>IF(H42="","",IF(MAXA(J42:M42)&lt;=0,0,MAXA(J42:M42)))</f>
        <v>140</v>
      </c>
      <c r="O42" s="74">
        <f>IF(N42="",0,N42-(I42/1))</f>
        <v>65.8</v>
      </c>
      <c r="P42" s="10" t="str">
        <f>IF(I42="","",IF(B42="H",IF(OR(H42="SEN",H42&lt;1995),VLOOKUP(I42,'[2]Feuil1'!$A$11:$G$29,6),IF(AND(H42&gt;1994,H42&lt;1998),VLOOKUP(I42,'[2]Feuil1'!$A$11:$G$29,5),IF(AND(H42&gt;1997,H42&lt;2000),VLOOKUP(I42,'[2]Feuil1'!$A$11:$G$29,4),IF(AND(H42&gt;1999,H42&lt;2002),VLOOKUP(I42,'[2]Feuil1'!$A$11:$G$29,3),VLOOKUP(I42,'[2]Feuil1'!$A$11:$G$29,2))))),IF(OR(H42="SEN",H42&lt;1995),VLOOKUP(I42,'[2]Feuil1'!$G$11:$L$25,6),IF(AND(H42&gt;1994,H42&lt;1998),VLOOKUP(I42,'[2]Feuil1'!$G$11:$L$25,5),IF(AND(H42&gt;1997,H42&lt;2000),VLOOKUP(I42,'[2]Feuil1'!$G$11:$L$25,4),IF(AND(H42&gt;1999,H42&lt;2002),VLOOKUP(I42,'[2]Feuil1'!$G$11:$L$25,3),VLOOKUP(I42,'[2]Feuil1'!$G$11:$L$25,2)))))))</f>
        <v>S77</v>
      </c>
      <c r="Q42" s="75"/>
      <c r="R42" s="475"/>
    </row>
    <row r="43" spans="1:18" ht="21.75" customHeight="1" thickBot="1">
      <c r="A43" s="467"/>
      <c r="B43" s="184" t="s">
        <v>23</v>
      </c>
      <c r="C43" s="479"/>
      <c r="D43" s="93" t="s">
        <v>242</v>
      </c>
      <c r="E43" s="93" t="s">
        <v>268</v>
      </c>
      <c r="F43" s="470"/>
      <c r="G43" s="473"/>
      <c r="H43" s="95">
        <v>6</v>
      </c>
      <c r="I43" s="96">
        <v>100.8</v>
      </c>
      <c r="J43" s="256">
        <v>140</v>
      </c>
      <c r="K43" s="256">
        <v>160</v>
      </c>
      <c r="L43" s="256">
        <v>-167.5</v>
      </c>
      <c r="M43" s="256">
        <v>-167.5</v>
      </c>
      <c r="N43" s="257">
        <f>IF(H43="","",IF(MAXA(J43:M43)&lt;=0,0,MAXA(J43:M43)))</f>
        <v>160</v>
      </c>
      <c r="O43" s="185">
        <f>IF(N43="",0,N43-(I43/1))</f>
        <v>59.2</v>
      </c>
      <c r="P43" s="101" t="str">
        <f>IF(I43="","",IF(B43="H",IF(OR(H43="SEN",H43&lt;1995),VLOOKUP(I43,'[2]Feuil1'!$A$11:$G$29,6),IF(AND(H43&gt;1994,H43&lt;1998),VLOOKUP(I43,'[2]Feuil1'!$A$11:$G$29,5),IF(AND(H43&gt;1997,H43&lt;2000),VLOOKUP(I43,'[2]Feuil1'!$A$11:$G$29,4),IF(AND(H43&gt;1999,H43&lt;2002),VLOOKUP(I43,'[2]Feuil1'!$A$11:$G$29,3),VLOOKUP(I43,'[2]Feuil1'!$A$11:$G$29,2))))),IF(OR(H43="SEN",H43&lt;1995),VLOOKUP(I43,'[2]Feuil1'!$G$11:$L$25,6),IF(AND(H43&gt;1994,H43&lt;1998),VLOOKUP(I43,'[2]Feuil1'!$G$11:$L$25,5),IF(AND(H43&gt;1997,H43&lt;2000),VLOOKUP(I43,'[2]Feuil1'!$G$11:$L$25,4),IF(AND(H43&gt;1999,H43&lt;2002),VLOOKUP(I43,'[2]Feuil1'!$G$11:$L$25,3),VLOOKUP(I43,'[2]Feuil1'!$G$11:$L$25,2)))))))</f>
        <v>S105</v>
      </c>
      <c r="Q43" s="186"/>
      <c r="R43" s="476"/>
    </row>
    <row r="44" spans="1:18" ht="21" customHeight="1" thickTop="1">
      <c r="A44" s="465" t="s">
        <v>121</v>
      </c>
      <c r="B44" s="187" t="s">
        <v>24</v>
      </c>
      <c r="C44" s="477">
        <v>4</v>
      </c>
      <c r="D44" s="131" t="s">
        <v>298</v>
      </c>
      <c r="E44" s="131" t="s">
        <v>299</v>
      </c>
      <c r="F44" s="468" t="s">
        <v>150</v>
      </c>
      <c r="G44" s="471" t="s">
        <v>151</v>
      </c>
      <c r="H44" s="133">
        <v>1</v>
      </c>
      <c r="I44" s="134">
        <v>53.5</v>
      </c>
      <c r="J44" s="250"/>
      <c r="K44" s="251">
        <v>25</v>
      </c>
      <c r="L44" s="251">
        <v>27.5</v>
      </c>
      <c r="M44" s="251">
        <v>30</v>
      </c>
      <c r="N44" s="252">
        <f>IF(H44="","",IF(MAXA(J44:M44)&lt;=0,0,MAXA(J44:M44)))</f>
        <v>30</v>
      </c>
      <c r="O44" s="188">
        <f>IF(N44="",0,N44-(I44/2))</f>
        <v>3.25</v>
      </c>
      <c r="P44" s="140" t="str">
        <f>IF(I44="","",IF(B44="H",IF(OR(H44="SEN",H44&lt;1995),VLOOKUP(I44,'[2]Feuil1'!$A$11:$G$29,6),IF(AND(H44&gt;1994,H44&lt;1998),VLOOKUP(I44,'[2]Feuil1'!$A$11:$G$29,5),IF(AND(H44&gt;1997,H44&lt;2000),VLOOKUP(I44,'[2]Feuil1'!$A$11:$G$29,4),IF(AND(H44&gt;1999,H44&lt;2002),VLOOKUP(I44,'[2]Feuil1'!$A$11:$G$29,3),VLOOKUP(I44,'[2]Feuil1'!$A$11:$G$29,2))))),IF(OR(H44="SEN",H44&lt;1995),VLOOKUP(I44,'[2]Feuil1'!$G$11:$L$25,6),IF(AND(H44&gt;1994,H44&lt;1998),VLOOKUP(I44,'[2]Feuil1'!$G$11:$L$25,5),IF(AND(H44&gt;1997,H44&lt;2000),VLOOKUP(I44,'[2]Feuil1'!$G$11:$L$25,4),IF(AND(H44&gt;1999,H44&lt;2002),VLOOKUP(I44,'[2]Feuil1'!$G$11:$L$25,3),VLOOKUP(I44,'[2]Feuil1'!$G$11:$L$25,2)))))))</f>
        <v>FS58</v>
      </c>
      <c r="Q44" s="189"/>
      <c r="R44" s="474">
        <f>SUM(O44:O49)</f>
        <v>182.5</v>
      </c>
    </row>
    <row r="45" spans="1:18" ht="21" customHeight="1">
      <c r="A45" s="466"/>
      <c r="B45" s="73" t="s">
        <v>24</v>
      </c>
      <c r="C45" s="478"/>
      <c r="D45" s="18" t="s">
        <v>147</v>
      </c>
      <c r="E45" s="18" t="s">
        <v>148</v>
      </c>
      <c r="F45" s="469"/>
      <c r="G45" s="472"/>
      <c r="H45" s="13">
        <v>2</v>
      </c>
      <c r="I45" s="14">
        <v>53.4</v>
      </c>
      <c r="J45" s="253">
        <v>30</v>
      </c>
      <c r="K45" s="253">
        <v>35</v>
      </c>
      <c r="L45" s="253">
        <v>37.5</v>
      </c>
      <c r="M45" s="253">
        <v>-40</v>
      </c>
      <c r="N45" s="254">
        <f>IF(H45="","",IF(MAXA(J45:M45)&lt;=0,0,MAXA(J45:M45)))</f>
        <v>37.5</v>
      </c>
      <c r="O45" s="74">
        <f>IF(N45="",0,N45-(I45/2))</f>
        <v>10.8</v>
      </c>
      <c r="P45" s="10" t="str">
        <f>IF(I45="","",IF(B45="H",IF(OR(H45="SEN",H45&lt;1995),VLOOKUP(I45,'[2]Feuil1'!$A$11:$G$29,6),IF(AND(H45&gt;1994,H45&lt;1998),VLOOKUP(I45,'[2]Feuil1'!$A$11:$G$29,5),IF(AND(H45&gt;1997,H45&lt;2000),VLOOKUP(I45,'[2]Feuil1'!$A$11:$G$29,4),IF(AND(H45&gt;1999,H45&lt;2002),VLOOKUP(I45,'[2]Feuil1'!$A$11:$G$29,3),VLOOKUP(I45,'[2]Feuil1'!$A$11:$G$29,2))))),IF(OR(H45="SEN",H45&lt;1995),VLOOKUP(I45,'[2]Feuil1'!$G$11:$L$25,6),IF(AND(H45&gt;1994,H45&lt;1998),VLOOKUP(I45,'[2]Feuil1'!$G$11:$L$25,5),IF(AND(H45&gt;1997,H45&lt;2000),VLOOKUP(I45,'[2]Feuil1'!$G$11:$L$25,4),IF(AND(H45&gt;1999,H45&lt;2002),VLOOKUP(I45,'[2]Feuil1'!$G$11:$L$25,3),VLOOKUP(I45,'[2]Feuil1'!$G$11:$L$25,2)))))))</f>
        <v>FS58</v>
      </c>
      <c r="Q45" s="75"/>
      <c r="R45" s="475"/>
    </row>
    <row r="46" spans="1:18" ht="21" customHeight="1">
      <c r="A46" s="466"/>
      <c r="B46" s="73" t="s">
        <v>23</v>
      </c>
      <c r="C46" s="478"/>
      <c r="D46" s="193" t="s">
        <v>189</v>
      </c>
      <c r="E46" s="193" t="s">
        <v>190</v>
      </c>
      <c r="F46" s="469"/>
      <c r="G46" s="472"/>
      <c r="H46" s="13">
        <v>3</v>
      </c>
      <c r="I46" s="14">
        <v>64.2</v>
      </c>
      <c r="J46" s="253">
        <v>37.5</v>
      </c>
      <c r="K46" s="253">
        <v>95</v>
      </c>
      <c r="L46" s="253">
        <v>-100</v>
      </c>
      <c r="M46" s="253">
        <v>-100</v>
      </c>
      <c r="N46" s="254">
        <f>IF(H46="","",IF(MAXA(J46:M46)&lt;=0,0,MAXA(J46:M46)))</f>
        <v>95</v>
      </c>
      <c r="O46" s="74">
        <f>IF(N46="",0,N46-(I46/1))</f>
        <v>30.799999999999997</v>
      </c>
      <c r="P46" s="10" t="str">
        <f>IF(I46="","",IF(B46="H",IF(OR(H46="SEN",H46&lt;1995),VLOOKUP(I46,'[2]Feuil1'!$A$11:$G$29,6),IF(AND(H46&gt;1994,H46&lt;1998),VLOOKUP(I46,'[2]Feuil1'!$A$11:$G$29,5),IF(AND(H46&gt;1997,H46&lt;2000),VLOOKUP(I46,'[2]Feuil1'!$A$11:$G$29,4),IF(AND(H46&gt;1999,H46&lt;2002),VLOOKUP(I46,'[2]Feuil1'!$A$11:$G$29,3),VLOOKUP(I46,'[2]Feuil1'!$A$11:$G$29,2))))),IF(OR(H46="SEN",H46&lt;1995),VLOOKUP(I46,'[2]Feuil1'!$G$11:$L$25,6),IF(AND(H46&gt;1994,H46&lt;1998),VLOOKUP(I46,'[2]Feuil1'!$G$11:$L$25,5),IF(AND(H46&gt;1997,H46&lt;2000),VLOOKUP(I46,'[2]Feuil1'!$G$11:$L$25,4),IF(AND(H46&gt;1999,H46&lt;2002),VLOOKUP(I46,'[2]Feuil1'!$G$11:$L$25,3),VLOOKUP(I46,'[2]Feuil1'!$G$11:$L$25,2)))))))</f>
        <v>S69</v>
      </c>
      <c r="Q46" s="75"/>
      <c r="R46" s="475"/>
    </row>
    <row r="47" spans="1:18" ht="21" customHeight="1">
      <c r="A47" s="466"/>
      <c r="B47" s="73" t="s">
        <v>23</v>
      </c>
      <c r="C47" s="478"/>
      <c r="D47" s="193" t="s">
        <v>186</v>
      </c>
      <c r="E47" s="193" t="s">
        <v>187</v>
      </c>
      <c r="F47" s="469"/>
      <c r="G47" s="472"/>
      <c r="H47" s="17">
        <v>4</v>
      </c>
      <c r="I47" s="14">
        <v>67.65</v>
      </c>
      <c r="J47" s="253">
        <v>95</v>
      </c>
      <c r="K47" s="253">
        <v>110</v>
      </c>
      <c r="L47" s="253">
        <v>-115</v>
      </c>
      <c r="M47" s="253">
        <v>-115</v>
      </c>
      <c r="N47" s="255">
        <f>IF(H47="","",IF(MAXA(J47:M47)&lt;=0,0,MAXA(J47:M47)))</f>
        <v>110</v>
      </c>
      <c r="O47" s="74">
        <f>IF(N47="",0,N47-(I47/1))</f>
        <v>42.349999999999994</v>
      </c>
      <c r="P47" s="10" t="str">
        <f>IF(I47="","",IF(B47="H",IF(OR(H47="SEN",H47&lt;1995),VLOOKUP(I47,'[2]Feuil1'!$A$11:$G$29,6),IF(AND(H47&gt;1994,H47&lt;1998),VLOOKUP(I47,'[2]Feuil1'!$A$11:$G$29,5),IF(AND(H47&gt;1997,H47&lt;2000),VLOOKUP(I47,'[2]Feuil1'!$A$11:$G$29,4),IF(AND(H47&gt;1999,H47&lt;2002),VLOOKUP(I47,'[2]Feuil1'!$A$11:$G$29,3),VLOOKUP(I47,'[2]Feuil1'!$A$11:$G$29,2))))),IF(OR(H47="SEN",H47&lt;1995),VLOOKUP(I47,'[2]Feuil1'!$G$11:$L$25,6),IF(AND(H47&gt;1994,H47&lt;1998),VLOOKUP(I47,'[2]Feuil1'!$G$11:$L$25,5),IF(AND(H47&gt;1997,H47&lt;2000),VLOOKUP(I47,'[2]Feuil1'!$G$11:$L$25,4),IF(AND(H47&gt;1999,H47&lt;2002),VLOOKUP(I47,'[2]Feuil1'!$G$11:$L$25,3),VLOOKUP(I47,'[2]Feuil1'!$G$11:$L$25,2)))))))</f>
        <v>S69</v>
      </c>
      <c r="Q47" s="75"/>
      <c r="R47" s="475"/>
    </row>
    <row r="48" spans="1:18" ht="21" customHeight="1">
      <c r="A48" s="466"/>
      <c r="B48" s="73" t="s">
        <v>23</v>
      </c>
      <c r="C48" s="478"/>
      <c r="D48" s="194" t="s">
        <v>197</v>
      </c>
      <c r="E48" s="194" t="s">
        <v>198</v>
      </c>
      <c r="F48" s="469"/>
      <c r="G48" s="472"/>
      <c r="H48" s="13">
        <v>5</v>
      </c>
      <c r="I48" s="261">
        <v>77.1</v>
      </c>
      <c r="J48" s="253">
        <v>110</v>
      </c>
      <c r="K48" s="253">
        <v>117.5</v>
      </c>
      <c r="L48" s="253">
        <v>122.5</v>
      </c>
      <c r="M48" s="253">
        <v>125</v>
      </c>
      <c r="N48" s="254">
        <f>IF(H48="","",IF(MAXA(J48:M48)&lt;=0,0,MAXA(J48:M48)))</f>
        <v>125</v>
      </c>
      <c r="O48" s="74">
        <f>IF(N48="",0,N48-(I48/1))</f>
        <v>47.900000000000006</v>
      </c>
      <c r="P48" s="10" t="str">
        <f>IF(I48="","",IF(B48="H",IF(OR(H48="SEN",H48&lt;1995),VLOOKUP(I48,'[2]Feuil1'!$A$11:$G$29,6),IF(AND(H48&gt;1994,H48&lt;1998),VLOOKUP(I48,'[2]Feuil1'!$A$11:$G$29,5),IF(AND(H48&gt;1997,H48&lt;2000),VLOOKUP(I48,'[2]Feuil1'!$A$11:$G$29,4),IF(AND(H48&gt;1999,H48&lt;2002),VLOOKUP(I48,'[2]Feuil1'!$A$11:$G$29,3),VLOOKUP(I48,'[2]Feuil1'!$A$11:$G$29,2))))),IF(OR(H48="SEN",H48&lt;1995),VLOOKUP(I48,'[2]Feuil1'!$G$11:$L$25,6),IF(AND(H48&gt;1994,H48&lt;1998),VLOOKUP(I48,'[2]Feuil1'!$G$11:$L$25,5),IF(AND(H48&gt;1997,H48&lt;2000),VLOOKUP(I48,'[2]Feuil1'!$G$11:$L$25,4),IF(AND(H48&gt;1999,H48&lt;2002),VLOOKUP(I48,'[2]Feuil1'!$G$11:$L$25,3),VLOOKUP(I48,'[2]Feuil1'!$G$11:$L$25,2)))))))</f>
        <v>S85</v>
      </c>
      <c r="Q48" s="75"/>
      <c r="R48" s="475"/>
    </row>
    <row r="49" spans="1:18" ht="21.75" customHeight="1" thickBot="1">
      <c r="A49" s="467"/>
      <c r="B49" s="184" t="s">
        <v>23</v>
      </c>
      <c r="C49" s="479"/>
      <c r="D49" s="93" t="s">
        <v>215</v>
      </c>
      <c r="E49" s="93" t="s">
        <v>216</v>
      </c>
      <c r="F49" s="470"/>
      <c r="G49" s="473"/>
      <c r="H49" s="95">
        <v>6</v>
      </c>
      <c r="I49" s="96">
        <v>85.1</v>
      </c>
      <c r="J49" s="256">
        <v>125</v>
      </c>
      <c r="K49" s="256">
        <v>127.5</v>
      </c>
      <c r="L49" s="256">
        <v>130</v>
      </c>
      <c r="M49" s="256">
        <v>132.5</v>
      </c>
      <c r="N49" s="257">
        <f>IF(H49="","",IF(MAXA(J49:M49)&lt;=0,0,MAXA(J49:M49)))</f>
        <v>132.5</v>
      </c>
      <c r="O49" s="185">
        <f>IF(N49="",0,N49-(I49/1))</f>
        <v>47.400000000000006</v>
      </c>
      <c r="P49" s="101" t="str">
        <f>IF(I49="","",IF(B49="H",IF(OR(H49="SEN",H49&lt;1995),VLOOKUP(I49,'[2]Feuil1'!$A$11:$G$29,6),IF(AND(H49&gt;1994,H49&lt;1998),VLOOKUP(I49,'[2]Feuil1'!$A$11:$G$29,5),IF(AND(H49&gt;1997,H49&lt;2000),VLOOKUP(I49,'[2]Feuil1'!$A$11:$G$29,4),IF(AND(H49&gt;1999,H49&lt;2002),VLOOKUP(I49,'[2]Feuil1'!$A$11:$G$29,3),VLOOKUP(I49,'[2]Feuil1'!$A$11:$G$29,2))))),IF(OR(H49="SEN",H49&lt;1995),VLOOKUP(I49,'[2]Feuil1'!$G$11:$L$25,6),IF(AND(H49&gt;1994,H49&lt;1998),VLOOKUP(I49,'[2]Feuil1'!$G$11:$L$25,5),IF(AND(H49&gt;1997,H49&lt;2000),VLOOKUP(I49,'[2]Feuil1'!$G$11:$L$25,4),IF(AND(H49&gt;1999,H49&lt;2002),VLOOKUP(I49,'[2]Feuil1'!$G$11:$L$25,3),VLOOKUP(I49,'[2]Feuil1'!$G$11:$L$25,2)))))))</f>
        <v>S94</v>
      </c>
      <c r="Q49" s="186"/>
      <c r="R49" s="476"/>
    </row>
    <row r="50" spans="1:18" ht="21" customHeight="1" thickTop="1">
      <c r="A50" s="465" t="s">
        <v>122</v>
      </c>
      <c r="B50" s="187" t="s">
        <v>24</v>
      </c>
      <c r="C50" s="477">
        <v>5</v>
      </c>
      <c r="D50" s="131" t="s">
        <v>249</v>
      </c>
      <c r="E50" s="131" t="s">
        <v>250</v>
      </c>
      <c r="F50" s="468" t="s">
        <v>251</v>
      </c>
      <c r="G50" s="471" t="s">
        <v>252</v>
      </c>
      <c r="H50" s="133">
        <v>1</v>
      </c>
      <c r="I50" s="134">
        <v>67.5</v>
      </c>
      <c r="J50" s="250"/>
      <c r="K50" s="251">
        <v>55</v>
      </c>
      <c r="L50" s="251">
        <v>60</v>
      </c>
      <c r="M50" s="251">
        <v>-62.5</v>
      </c>
      <c r="N50" s="252">
        <f>IF(H50="","",IF(MAXA(J50:M50)&lt;=0,0,MAXA(J50:M50)))</f>
        <v>60</v>
      </c>
      <c r="O50" s="188">
        <f>IF(N50="",0,N50-(I50/2))</f>
        <v>26.25</v>
      </c>
      <c r="P50" s="140" t="str">
        <f>IF(I50="","",IF(B50="H",IF(OR(H50="SEN",H50&lt;1995),VLOOKUP(I50,'[2]Feuil1'!$A$11:$G$29,6),IF(AND(H50&gt;1994,H50&lt;1998),VLOOKUP(I50,'[2]Feuil1'!$A$11:$G$29,5),IF(AND(H50&gt;1997,H50&lt;2000),VLOOKUP(I50,'[2]Feuil1'!$A$11:$G$29,4),IF(AND(H50&gt;1999,H50&lt;2002),VLOOKUP(I50,'[2]Feuil1'!$A$11:$G$29,3),VLOOKUP(I50,'[2]Feuil1'!$A$11:$G$29,2))))),IF(OR(H50="SEN",H50&lt;1995),VLOOKUP(I50,'[2]Feuil1'!$G$11:$L$25,6),IF(AND(H50&gt;1994,H50&lt;1998),VLOOKUP(I50,'[2]Feuil1'!$G$11:$L$25,5),IF(AND(H50&gt;1997,H50&lt;2000),VLOOKUP(I50,'[2]Feuil1'!$G$11:$L$25,4),IF(AND(H50&gt;1999,H50&lt;2002),VLOOKUP(I50,'[2]Feuil1'!$G$11:$L$25,3),VLOOKUP(I50,'[2]Feuil1'!$G$11:$L$25,2)))))))</f>
        <v>FS69</v>
      </c>
      <c r="Q50" s="189"/>
      <c r="R50" s="474">
        <f>SUM(O50:O55)</f>
        <v>144.10000000000002</v>
      </c>
    </row>
    <row r="51" spans="1:18" ht="21" customHeight="1">
      <c r="A51" s="466"/>
      <c r="B51" s="73" t="s">
        <v>24</v>
      </c>
      <c r="C51" s="478"/>
      <c r="D51" s="18" t="s">
        <v>253</v>
      </c>
      <c r="E51" s="18" t="s">
        <v>254</v>
      </c>
      <c r="F51" s="469"/>
      <c r="G51" s="472"/>
      <c r="H51" s="13">
        <v>2</v>
      </c>
      <c r="I51" s="14">
        <v>81.2</v>
      </c>
      <c r="J51" s="253">
        <v>60</v>
      </c>
      <c r="K51" s="253">
        <v>77.5</v>
      </c>
      <c r="L51" s="253">
        <v>82.5</v>
      </c>
      <c r="M51" s="253" t="s">
        <v>332</v>
      </c>
      <c r="N51" s="254">
        <f>IF(H51="","",IF(MAXA(J51:M51)&lt;=0,0,MAXA(J51:M51)))</f>
        <v>82.5</v>
      </c>
      <c r="O51" s="74">
        <f>IF(N51="",0,N51-(I51/2))</f>
        <v>41.9</v>
      </c>
      <c r="P51" s="10" t="str">
        <f>IF(I51="","",IF(B51="H",IF(OR(H51="SEN",H51&lt;1995),VLOOKUP(I51,'[2]Feuil1'!$A$11:$G$29,6),IF(AND(H51&gt;1994,H51&lt;1998),VLOOKUP(I51,'[2]Feuil1'!$A$11:$G$29,5),IF(AND(H51&gt;1997,H51&lt;2000),VLOOKUP(I51,'[2]Feuil1'!$A$11:$G$29,4),IF(AND(H51&gt;1999,H51&lt;2002),VLOOKUP(I51,'[2]Feuil1'!$A$11:$G$29,3),VLOOKUP(I51,'[2]Feuil1'!$A$11:$G$29,2))))),IF(OR(H51="SEN",H51&lt;1995),VLOOKUP(I51,'[2]Feuil1'!$G$11:$L$25,6),IF(AND(H51&gt;1994,H51&lt;1998),VLOOKUP(I51,'[2]Feuil1'!$G$11:$L$25,5),IF(AND(H51&gt;1997,H51&lt;2000),VLOOKUP(I51,'[2]Feuil1'!$G$11:$L$25,4),IF(AND(H51&gt;1999,H51&lt;2002),VLOOKUP(I51,'[2]Feuil1'!$G$11:$L$25,3),VLOOKUP(I51,'[2]Feuil1'!$G$11:$L$25,2)))))))</f>
        <v>FS+75</v>
      </c>
      <c r="Q51" s="75"/>
      <c r="R51" s="475"/>
    </row>
    <row r="52" spans="1:18" ht="21" customHeight="1">
      <c r="A52" s="466"/>
      <c r="B52" s="73" t="s">
        <v>23</v>
      </c>
      <c r="C52" s="478"/>
      <c r="D52" s="18" t="s">
        <v>257</v>
      </c>
      <c r="E52" s="18" t="s">
        <v>248</v>
      </c>
      <c r="F52" s="469"/>
      <c r="G52" s="472"/>
      <c r="H52" s="13">
        <v>3</v>
      </c>
      <c r="I52" s="14">
        <v>71.05</v>
      </c>
      <c r="J52" s="253">
        <v>82.5</v>
      </c>
      <c r="K52" s="253">
        <v>-85</v>
      </c>
      <c r="L52" s="253">
        <v>-85</v>
      </c>
      <c r="M52" s="253" t="s">
        <v>332</v>
      </c>
      <c r="N52" s="254">
        <f>IF(H52="","",IF(MAXA(J52:M52)&lt;=0,0,MAXA(J52:M52)))</f>
        <v>82.5</v>
      </c>
      <c r="O52" s="74">
        <f>IF(N52="",0,N52-(I52/1))</f>
        <v>11.450000000000003</v>
      </c>
      <c r="P52" s="10" t="str">
        <f>IF(I52="","",IF(B52="H",IF(OR(H52="SEN",H52&lt;1995),VLOOKUP(I52,'[2]Feuil1'!$A$11:$G$29,6),IF(AND(H52&gt;1994,H52&lt;1998),VLOOKUP(I52,'[2]Feuil1'!$A$11:$G$29,5),IF(AND(H52&gt;1997,H52&lt;2000),VLOOKUP(I52,'[2]Feuil1'!$A$11:$G$29,4),IF(AND(H52&gt;1999,H52&lt;2002),VLOOKUP(I52,'[2]Feuil1'!$A$11:$G$29,3),VLOOKUP(I52,'[2]Feuil1'!$A$11:$G$29,2))))),IF(OR(H52="SEN",H52&lt;1995),VLOOKUP(I52,'[2]Feuil1'!$G$11:$L$25,6),IF(AND(H52&gt;1994,H52&lt;1998),VLOOKUP(I52,'[2]Feuil1'!$G$11:$L$25,5),IF(AND(H52&gt;1997,H52&lt;2000),VLOOKUP(I52,'[2]Feuil1'!$G$11:$L$25,4),IF(AND(H52&gt;1999,H52&lt;2002),VLOOKUP(I52,'[2]Feuil1'!$G$11:$L$25,3),VLOOKUP(I52,'[2]Feuil1'!$G$11:$L$25,2)))))))</f>
        <v>S77</v>
      </c>
      <c r="Q52" s="75"/>
      <c r="R52" s="475"/>
    </row>
    <row r="53" spans="1:18" ht="21" customHeight="1">
      <c r="A53" s="466"/>
      <c r="B53" s="73" t="s">
        <v>23</v>
      </c>
      <c r="C53" s="478"/>
      <c r="D53" s="18" t="s">
        <v>255</v>
      </c>
      <c r="E53" s="18" t="s">
        <v>256</v>
      </c>
      <c r="F53" s="469"/>
      <c r="G53" s="472"/>
      <c r="H53" s="17">
        <v>4</v>
      </c>
      <c r="I53" s="14">
        <v>76.55</v>
      </c>
      <c r="J53" s="253">
        <v>82.5</v>
      </c>
      <c r="K53" s="253">
        <v>87.5</v>
      </c>
      <c r="L53" s="253">
        <v>92.5</v>
      </c>
      <c r="M53" s="253">
        <v>-95</v>
      </c>
      <c r="N53" s="255">
        <f>IF(H53="","",IF(MAXA(J53:M53)&lt;=0,0,MAXA(J53:M53)))</f>
        <v>92.5</v>
      </c>
      <c r="O53" s="74">
        <f>IF(N53="",0,N53-(I53/1))</f>
        <v>15.950000000000003</v>
      </c>
      <c r="P53" s="10" t="str">
        <f>IF(I53="","",IF(B53="H",IF(OR(H53="SEN",H53&lt;1995),VLOOKUP(I53,'[2]Feuil1'!$A$11:$G$29,6),IF(AND(H53&gt;1994,H53&lt;1998),VLOOKUP(I53,'[2]Feuil1'!$A$11:$G$29,5),IF(AND(H53&gt;1997,H53&lt;2000),VLOOKUP(I53,'[2]Feuil1'!$A$11:$G$29,4),IF(AND(H53&gt;1999,H53&lt;2002),VLOOKUP(I53,'[2]Feuil1'!$A$11:$G$29,3),VLOOKUP(I53,'[2]Feuil1'!$A$11:$G$29,2))))),IF(OR(H53="SEN",H53&lt;1995),VLOOKUP(I53,'[2]Feuil1'!$G$11:$L$25,6),IF(AND(H53&gt;1994,H53&lt;1998),VLOOKUP(I53,'[2]Feuil1'!$G$11:$L$25,5),IF(AND(H53&gt;1997,H53&lt;2000),VLOOKUP(I53,'[2]Feuil1'!$G$11:$L$25,4),IF(AND(H53&gt;1999,H53&lt;2002),VLOOKUP(I53,'[2]Feuil1'!$G$11:$L$25,3),VLOOKUP(I53,'[2]Feuil1'!$G$11:$L$25,2)))))))</f>
        <v>S77</v>
      </c>
      <c r="Q53" s="75"/>
      <c r="R53" s="475"/>
    </row>
    <row r="54" spans="1:18" ht="21" customHeight="1">
      <c r="A54" s="466"/>
      <c r="B54" s="73" t="s">
        <v>23</v>
      </c>
      <c r="C54" s="478"/>
      <c r="D54" s="76" t="s">
        <v>258</v>
      </c>
      <c r="E54" s="76" t="s">
        <v>259</v>
      </c>
      <c r="F54" s="469"/>
      <c r="G54" s="472"/>
      <c r="H54" s="13">
        <v>5</v>
      </c>
      <c r="I54" s="261">
        <v>68.9</v>
      </c>
      <c r="J54" s="253">
        <v>92.5</v>
      </c>
      <c r="K54" s="253">
        <v>97.5</v>
      </c>
      <c r="L54" s="253">
        <v>100</v>
      </c>
      <c r="M54" s="253">
        <v>-102.5</v>
      </c>
      <c r="N54" s="254">
        <f>IF(H54="","",IF(MAXA(J54:M54)&lt;=0,0,MAXA(J54:M54)))</f>
        <v>100</v>
      </c>
      <c r="O54" s="74">
        <f>IF(N54="",0,N54-(I54/1))</f>
        <v>31.099999999999994</v>
      </c>
      <c r="P54" s="10" t="str">
        <f>IF(I54="","",IF(B54="H",IF(OR(H54="SEN",H54&lt;1995),VLOOKUP(I54,'[2]Feuil1'!$A$11:$G$29,6),IF(AND(H54&gt;1994,H54&lt;1998),VLOOKUP(I54,'[2]Feuil1'!$A$11:$G$29,5),IF(AND(H54&gt;1997,H54&lt;2000),VLOOKUP(I54,'[2]Feuil1'!$A$11:$G$29,4),IF(AND(H54&gt;1999,H54&lt;2002),VLOOKUP(I54,'[2]Feuil1'!$A$11:$G$29,3),VLOOKUP(I54,'[2]Feuil1'!$A$11:$G$29,2))))),IF(OR(H54="SEN",H54&lt;1995),VLOOKUP(I54,'[2]Feuil1'!$G$11:$L$25,6),IF(AND(H54&gt;1994,H54&lt;1998),VLOOKUP(I54,'[2]Feuil1'!$G$11:$L$25,5),IF(AND(H54&gt;1997,H54&lt;2000),VLOOKUP(I54,'[2]Feuil1'!$G$11:$L$25,4),IF(AND(H54&gt;1999,H54&lt;2002),VLOOKUP(I54,'[2]Feuil1'!$G$11:$L$25,3),VLOOKUP(I54,'[2]Feuil1'!$G$11:$L$25,2)))))))</f>
        <v>S69</v>
      </c>
      <c r="Q54" s="75"/>
      <c r="R54" s="475"/>
    </row>
    <row r="55" spans="1:18" ht="21.75" customHeight="1" thickBot="1">
      <c r="A55" s="467"/>
      <c r="B55" s="184" t="s">
        <v>23</v>
      </c>
      <c r="C55" s="479"/>
      <c r="D55" s="93" t="s">
        <v>260</v>
      </c>
      <c r="E55" s="93" t="s">
        <v>261</v>
      </c>
      <c r="F55" s="470"/>
      <c r="G55" s="473"/>
      <c r="H55" s="95">
        <v>6</v>
      </c>
      <c r="I55" s="96">
        <v>92.55</v>
      </c>
      <c r="J55" s="256">
        <v>100</v>
      </c>
      <c r="K55" s="256">
        <v>105</v>
      </c>
      <c r="L55" s="256">
        <v>-110</v>
      </c>
      <c r="M55" s="256">
        <v>110</v>
      </c>
      <c r="N55" s="257">
        <f>IF(H55="","",IF(MAXA(J55:M55)&lt;=0,0,MAXA(J55:M55)))</f>
        <v>110</v>
      </c>
      <c r="O55" s="185">
        <f>IF(N55="",0,N55-(I55/1))</f>
        <v>17.450000000000003</v>
      </c>
      <c r="P55" s="101" t="str">
        <f>IF(I55="","",IF(B55="H",IF(OR(H55="SEN",H55&lt;1995),VLOOKUP(I55,'[2]Feuil1'!$A$11:$G$29,6),IF(AND(H55&gt;1994,H55&lt;1998),VLOOKUP(I55,'[2]Feuil1'!$A$11:$G$29,5),IF(AND(H55&gt;1997,H55&lt;2000),VLOOKUP(I55,'[2]Feuil1'!$A$11:$G$29,4),IF(AND(H55&gt;1999,H55&lt;2002),VLOOKUP(I55,'[2]Feuil1'!$A$11:$G$29,3),VLOOKUP(I55,'[2]Feuil1'!$A$11:$G$29,2))))),IF(OR(H55="SEN",H55&lt;1995),VLOOKUP(I55,'[2]Feuil1'!$G$11:$L$25,6),IF(AND(H55&gt;1994,H55&lt;1998),VLOOKUP(I55,'[2]Feuil1'!$G$11:$L$25,5),IF(AND(H55&gt;1997,H55&lt;2000),VLOOKUP(I55,'[2]Feuil1'!$G$11:$L$25,4),IF(AND(H55&gt;1999,H55&lt;2002),VLOOKUP(I55,'[2]Feuil1'!$G$11:$L$25,3),VLOOKUP(I55,'[2]Feuil1'!$G$11:$L$25,2)))))))</f>
        <v>S94</v>
      </c>
      <c r="Q55" s="186"/>
      <c r="R55" s="476"/>
    </row>
    <row r="56" ht="13.5" thickTop="1"/>
  </sheetData>
  <sheetProtection/>
  <mergeCells count="44">
    <mergeCell ref="R17:R22"/>
    <mergeCell ref="F17:F22"/>
    <mergeCell ref="G17:G22"/>
    <mergeCell ref="C17:C22"/>
    <mergeCell ref="K1:O1"/>
    <mergeCell ref="P4:Q4"/>
    <mergeCell ref="D1:G1"/>
    <mergeCell ref="H2:I2"/>
    <mergeCell ref="F5:F10"/>
    <mergeCell ref="G5:G10"/>
    <mergeCell ref="R5:R10"/>
    <mergeCell ref="R11:R16"/>
    <mergeCell ref="C5:C10"/>
    <mergeCell ref="F11:F16"/>
    <mergeCell ref="G11:G16"/>
    <mergeCell ref="C11:C16"/>
    <mergeCell ref="A5:A10"/>
    <mergeCell ref="A11:A16"/>
    <mergeCell ref="A26:A31"/>
    <mergeCell ref="A38:A43"/>
    <mergeCell ref="A17:A22"/>
    <mergeCell ref="C26:C31"/>
    <mergeCell ref="F26:F31"/>
    <mergeCell ref="G26:G31"/>
    <mergeCell ref="R26:R31"/>
    <mergeCell ref="A32:A37"/>
    <mergeCell ref="C32:C37"/>
    <mergeCell ref="F32:F37"/>
    <mergeCell ref="G32:G37"/>
    <mergeCell ref="R32:R37"/>
    <mergeCell ref="A50:A55"/>
    <mergeCell ref="F50:F55"/>
    <mergeCell ref="G50:G55"/>
    <mergeCell ref="R50:R55"/>
    <mergeCell ref="C38:C43"/>
    <mergeCell ref="C44:C49"/>
    <mergeCell ref="C50:C55"/>
    <mergeCell ref="F38:F43"/>
    <mergeCell ref="G38:G43"/>
    <mergeCell ref="R38:R43"/>
    <mergeCell ref="A44:A49"/>
    <mergeCell ref="F44:F49"/>
    <mergeCell ref="G44:G49"/>
    <mergeCell ref="R44:R49"/>
  </mergeCells>
  <conditionalFormatting sqref="B17:B19">
    <cfRule type="containsText" priority="554" dxfId="0" operator="containsText" stopIfTrue="1" text="H">
      <formula>NOT(ISERROR(SEARCH("H",B17)))</formula>
    </cfRule>
    <cfRule type="containsText" priority="555" dxfId="283" operator="containsText" stopIfTrue="1" text="F">
      <formula>NOT(ISERROR(SEARCH("F",B17)))</formula>
    </cfRule>
  </conditionalFormatting>
  <conditionalFormatting sqref="H17:H19">
    <cfRule type="cellIs" priority="549" dxfId="4" operator="between" stopIfTrue="1">
      <formula>2000</formula>
      <formula>2001</formula>
    </cfRule>
    <cfRule type="cellIs" priority="550" dxfId="3" operator="between" stopIfTrue="1">
      <formula>2002</formula>
      <formula>2020</formula>
    </cfRule>
    <cfRule type="cellIs" priority="551" dxfId="2" operator="between" stopIfTrue="1">
      <formula>1998</formula>
      <formula>1999</formula>
    </cfRule>
    <cfRule type="cellIs" priority="552" dxfId="1" operator="between" stopIfTrue="1">
      <formula>1995</formula>
      <formula>1997</formula>
    </cfRule>
    <cfRule type="cellIs" priority="553" dxfId="0" operator="lessThan" stopIfTrue="1">
      <formula>1995</formula>
    </cfRule>
  </conditionalFormatting>
  <conditionalFormatting sqref="J17:J19 L17:M19">
    <cfRule type="iconSet" priority="556" dxfId="594">
      <iconSet iconSet="3Symbols">
        <cfvo type="percent" val="0"/>
        <cfvo type="num" val="0"/>
        <cfvo type="num" val="0"/>
      </iconSet>
    </cfRule>
  </conditionalFormatting>
  <conditionalFormatting sqref="B20">
    <cfRule type="containsText" priority="547" dxfId="0" operator="containsText" stopIfTrue="1" text="H">
      <formula>NOT(ISERROR(SEARCH("H",B20)))</formula>
    </cfRule>
    <cfRule type="containsText" priority="548" dxfId="283" operator="containsText" stopIfTrue="1" text="F">
      <formula>NOT(ISERROR(SEARCH("F",B20)))</formula>
    </cfRule>
  </conditionalFormatting>
  <conditionalFormatting sqref="H20">
    <cfRule type="cellIs" priority="542" dxfId="4" operator="between" stopIfTrue="1">
      <formula>2000</formula>
      <formula>2001</formula>
    </cfRule>
    <cfRule type="cellIs" priority="543" dxfId="3" operator="between" stopIfTrue="1">
      <formula>2002</formula>
      <formula>2020</formula>
    </cfRule>
    <cfRule type="cellIs" priority="544" dxfId="2" operator="between" stopIfTrue="1">
      <formula>1998</formula>
      <formula>1999</formula>
    </cfRule>
    <cfRule type="cellIs" priority="545" dxfId="1" operator="between" stopIfTrue="1">
      <formula>1995</formula>
      <formula>1997</formula>
    </cfRule>
    <cfRule type="cellIs" priority="546" dxfId="0" operator="lessThan" stopIfTrue="1">
      <formula>1995</formula>
    </cfRule>
  </conditionalFormatting>
  <conditionalFormatting sqref="J20 L20:M20">
    <cfRule type="iconSet" priority="541" dxfId="594">
      <iconSet iconSet="3Symbols">
        <cfvo type="percent" val="0"/>
        <cfvo type="num" val="0"/>
        <cfvo type="num" val="0"/>
      </iconSet>
    </cfRule>
  </conditionalFormatting>
  <conditionalFormatting sqref="B21">
    <cfRule type="containsText" priority="539" dxfId="0" operator="containsText" stopIfTrue="1" text="H">
      <formula>NOT(ISERROR(SEARCH("H",B21)))</formula>
    </cfRule>
    <cfRule type="containsText" priority="540" dxfId="283" operator="containsText" stopIfTrue="1" text="F">
      <formula>NOT(ISERROR(SEARCH("F",B21)))</formula>
    </cfRule>
  </conditionalFormatting>
  <conditionalFormatting sqref="H21">
    <cfRule type="cellIs" priority="534" dxfId="4" operator="between" stopIfTrue="1">
      <formula>2000</formula>
      <formula>2001</formula>
    </cfRule>
    <cfRule type="cellIs" priority="535" dxfId="3" operator="between" stopIfTrue="1">
      <formula>2002</formula>
      <formula>2020</formula>
    </cfRule>
    <cfRule type="cellIs" priority="536" dxfId="2" operator="between" stopIfTrue="1">
      <formula>1998</formula>
      <formula>1999</formula>
    </cfRule>
    <cfRule type="cellIs" priority="537" dxfId="1" operator="between" stopIfTrue="1">
      <formula>1995</formula>
      <formula>1997</formula>
    </cfRule>
    <cfRule type="cellIs" priority="538" dxfId="0" operator="lessThan" stopIfTrue="1">
      <formula>1995</formula>
    </cfRule>
  </conditionalFormatting>
  <conditionalFormatting sqref="J21 L21:M21">
    <cfRule type="iconSet" priority="533" dxfId="594">
      <iconSet iconSet="3Symbols">
        <cfvo type="percent" val="0"/>
        <cfvo type="num" val="0"/>
        <cfvo type="num" val="0"/>
      </iconSet>
    </cfRule>
  </conditionalFormatting>
  <conditionalFormatting sqref="B22">
    <cfRule type="containsText" priority="531" dxfId="0" operator="containsText" stopIfTrue="1" text="H">
      <formula>NOT(ISERROR(SEARCH("H",B22)))</formula>
    </cfRule>
    <cfRule type="containsText" priority="532" dxfId="283" operator="containsText" stopIfTrue="1" text="F">
      <formula>NOT(ISERROR(SEARCH("F",B22)))</formula>
    </cfRule>
  </conditionalFormatting>
  <conditionalFormatting sqref="H22">
    <cfRule type="cellIs" priority="526" dxfId="4" operator="between" stopIfTrue="1">
      <formula>2000</formula>
      <formula>2001</formula>
    </cfRule>
    <cfRule type="cellIs" priority="527" dxfId="3" operator="between" stopIfTrue="1">
      <formula>2002</formula>
      <formula>2020</formula>
    </cfRule>
    <cfRule type="cellIs" priority="528" dxfId="2" operator="between" stopIfTrue="1">
      <formula>1998</formula>
      <formula>1999</formula>
    </cfRule>
    <cfRule type="cellIs" priority="529" dxfId="1" operator="between" stopIfTrue="1">
      <formula>1995</formula>
      <formula>1997</formula>
    </cfRule>
    <cfRule type="cellIs" priority="530" dxfId="0" operator="lessThan" stopIfTrue="1">
      <formula>1995</formula>
    </cfRule>
  </conditionalFormatting>
  <conditionalFormatting sqref="J22 L22:M22">
    <cfRule type="iconSet" priority="525" dxfId="594">
      <iconSet iconSet="3Symbols">
        <cfvo type="percent" val="0"/>
        <cfvo type="num" val="0"/>
        <cfvo type="num" val="0"/>
      </iconSet>
    </cfRule>
  </conditionalFormatting>
  <conditionalFormatting sqref="K17 K19">
    <cfRule type="iconSet" priority="524" dxfId="594">
      <iconSet iconSet="3Symbols">
        <cfvo type="percent" val="0"/>
        <cfvo type="num" val="0"/>
        <cfvo type="num" val="0"/>
      </iconSet>
    </cfRule>
  </conditionalFormatting>
  <conditionalFormatting sqref="K20">
    <cfRule type="iconSet" priority="523" dxfId="594">
      <iconSet iconSet="3Symbols">
        <cfvo type="percent" val="0"/>
        <cfvo type="num" val="0"/>
        <cfvo type="num" val="0"/>
      </iconSet>
    </cfRule>
  </conditionalFormatting>
  <conditionalFormatting sqref="K21">
    <cfRule type="iconSet" priority="522" dxfId="594">
      <iconSet iconSet="3Symbols">
        <cfvo type="percent" val="0"/>
        <cfvo type="num" val="0"/>
        <cfvo type="num" val="0"/>
      </iconSet>
    </cfRule>
  </conditionalFormatting>
  <conditionalFormatting sqref="K22">
    <cfRule type="iconSet" priority="521" dxfId="594">
      <iconSet iconSet="3Symbols">
        <cfvo type="percent" val="0"/>
        <cfvo type="num" val="0"/>
        <cfvo type="num" val="0"/>
      </iconSet>
    </cfRule>
  </conditionalFormatting>
  <conditionalFormatting sqref="J2:J3">
    <cfRule type="cellIs" priority="483" dxfId="495" operator="lessThan" stopIfTrue="1">
      <formula>0</formula>
    </cfRule>
  </conditionalFormatting>
  <conditionalFormatting sqref="B5:B7">
    <cfRule type="containsText" priority="442" dxfId="0" operator="containsText" stopIfTrue="1" text="H">
      <formula>NOT(ISERROR(SEARCH("H",B5)))</formula>
    </cfRule>
    <cfRule type="containsText" priority="443" dxfId="283" operator="containsText" stopIfTrue="1" text="F">
      <formula>NOT(ISERROR(SEARCH("F",B5)))</formula>
    </cfRule>
  </conditionalFormatting>
  <conditionalFormatting sqref="H5:H7">
    <cfRule type="cellIs" priority="437" dxfId="4" operator="between" stopIfTrue="1">
      <formula>2000</formula>
      <formula>2001</formula>
    </cfRule>
    <cfRule type="cellIs" priority="438" dxfId="3" operator="between" stopIfTrue="1">
      <formula>2002</formula>
      <formula>2020</formula>
    </cfRule>
    <cfRule type="cellIs" priority="439" dxfId="2" operator="between" stopIfTrue="1">
      <formula>1998</formula>
      <formula>1999</formula>
    </cfRule>
    <cfRule type="cellIs" priority="440" dxfId="1" operator="between" stopIfTrue="1">
      <formula>1995</formula>
      <formula>1997</formula>
    </cfRule>
    <cfRule type="cellIs" priority="441" dxfId="0" operator="lessThan" stopIfTrue="1">
      <formula>1995</formula>
    </cfRule>
  </conditionalFormatting>
  <conditionalFormatting sqref="J5:J7 L5:M7">
    <cfRule type="iconSet" priority="445" dxfId="594">
      <iconSet iconSet="3Symbols">
        <cfvo type="percent" val="0"/>
        <cfvo type="num" val="0"/>
        <cfvo type="num" val="0"/>
      </iconSet>
    </cfRule>
  </conditionalFormatting>
  <conditionalFormatting sqref="B8">
    <cfRule type="containsText" priority="435" dxfId="0" operator="containsText" stopIfTrue="1" text="H">
      <formula>NOT(ISERROR(SEARCH("H",B8)))</formula>
    </cfRule>
    <cfRule type="containsText" priority="436" dxfId="283" operator="containsText" stopIfTrue="1" text="F">
      <formula>NOT(ISERROR(SEARCH("F",B8)))</formula>
    </cfRule>
  </conditionalFormatting>
  <conditionalFormatting sqref="H8">
    <cfRule type="cellIs" priority="430" dxfId="4" operator="between" stopIfTrue="1">
      <formula>2000</formula>
      <formula>2001</formula>
    </cfRule>
    <cfRule type="cellIs" priority="431" dxfId="3" operator="between" stopIfTrue="1">
      <formula>2002</formula>
      <formula>2020</formula>
    </cfRule>
    <cfRule type="cellIs" priority="432" dxfId="2" operator="between" stopIfTrue="1">
      <formula>1998</formula>
      <formula>1999</formula>
    </cfRule>
    <cfRule type="cellIs" priority="433" dxfId="1" operator="between" stopIfTrue="1">
      <formula>1995</formula>
      <formula>1997</formula>
    </cfRule>
    <cfRule type="cellIs" priority="434" dxfId="0" operator="lessThan" stopIfTrue="1">
      <formula>1995</formula>
    </cfRule>
  </conditionalFormatting>
  <conditionalFormatting sqref="J8 L8:M8">
    <cfRule type="iconSet" priority="429" dxfId="594">
      <iconSet iconSet="3Symbols">
        <cfvo type="percent" val="0"/>
        <cfvo type="num" val="0"/>
        <cfvo type="num" val="0"/>
      </iconSet>
    </cfRule>
  </conditionalFormatting>
  <conditionalFormatting sqref="B9">
    <cfRule type="containsText" priority="427" dxfId="0" operator="containsText" stopIfTrue="1" text="H">
      <formula>NOT(ISERROR(SEARCH("H",B9)))</formula>
    </cfRule>
    <cfRule type="containsText" priority="428" dxfId="283" operator="containsText" stopIfTrue="1" text="F">
      <formula>NOT(ISERROR(SEARCH("F",B9)))</formula>
    </cfRule>
  </conditionalFormatting>
  <conditionalFormatting sqref="H9">
    <cfRule type="cellIs" priority="422" dxfId="4" operator="between" stopIfTrue="1">
      <formula>2000</formula>
      <formula>2001</formula>
    </cfRule>
    <cfRule type="cellIs" priority="423" dxfId="3" operator="between" stopIfTrue="1">
      <formula>2002</formula>
      <formula>2020</formula>
    </cfRule>
    <cfRule type="cellIs" priority="424" dxfId="2" operator="between" stopIfTrue="1">
      <formula>1998</formula>
      <formula>1999</formula>
    </cfRule>
    <cfRule type="cellIs" priority="425" dxfId="1" operator="between" stopIfTrue="1">
      <formula>1995</formula>
      <formula>1997</formula>
    </cfRule>
    <cfRule type="cellIs" priority="426" dxfId="0" operator="lessThan" stopIfTrue="1">
      <formula>1995</formula>
    </cfRule>
  </conditionalFormatting>
  <conditionalFormatting sqref="J9 L9:M9">
    <cfRule type="iconSet" priority="421" dxfId="594">
      <iconSet iconSet="3Symbols">
        <cfvo type="percent" val="0"/>
        <cfvo type="num" val="0"/>
        <cfvo type="num" val="0"/>
      </iconSet>
    </cfRule>
  </conditionalFormatting>
  <conditionalFormatting sqref="B10">
    <cfRule type="containsText" priority="419" dxfId="0" operator="containsText" stopIfTrue="1" text="H">
      <formula>NOT(ISERROR(SEARCH("H",B10)))</formula>
    </cfRule>
    <cfRule type="containsText" priority="420" dxfId="283" operator="containsText" stopIfTrue="1" text="F">
      <formula>NOT(ISERROR(SEARCH("F",B10)))</formula>
    </cfRule>
  </conditionalFormatting>
  <conditionalFormatting sqref="H10">
    <cfRule type="cellIs" priority="414" dxfId="4" operator="between" stopIfTrue="1">
      <formula>2000</formula>
      <formula>2001</formula>
    </cfRule>
    <cfRule type="cellIs" priority="415" dxfId="3" operator="between" stopIfTrue="1">
      <formula>2002</formula>
      <formula>2020</formula>
    </cfRule>
    <cfRule type="cellIs" priority="416" dxfId="2" operator="between" stopIfTrue="1">
      <formula>1998</formula>
      <formula>1999</formula>
    </cfRule>
    <cfRule type="cellIs" priority="417" dxfId="1" operator="between" stopIfTrue="1">
      <formula>1995</formula>
      <formula>1997</formula>
    </cfRule>
    <cfRule type="cellIs" priority="418" dxfId="0" operator="lessThan" stopIfTrue="1">
      <formula>1995</formula>
    </cfRule>
  </conditionalFormatting>
  <conditionalFormatting sqref="J10 L10:M10">
    <cfRule type="iconSet" priority="413" dxfId="594">
      <iconSet iconSet="3Symbols">
        <cfvo type="percent" val="0"/>
        <cfvo type="num" val="0"/>
        <cfvo type="num" val="0"/>
      </iconSet>
    </cfRule>
  </conditionalFormatting>
  <conditionalFormatting sqref="K5:K7">
    <cfRule type="iconSet" priority="412" dxfId="594">
      <iconSet iconSet="3Symbols">
        <cfvo type="percent" val="0"/>
        <cfvo type="num" val="0"/>
        <cfvo type="num" val="0"/>
      </iconSet>
    </cfRule>
  </conditionalFormatting>
  <conditionalFormatting sqref="K8">
    <cfRule type="iconSet" priority="411" dxfId="594">
      <iconSet iconSet="3Symbols">
        <cfvo type="percent" val="0"/>
        <cfvo type="num" val="0"/>
        <cfvo type="num" val="0"/>
      </iconSet>
    </cfRule>
  </conditionalFormatting>
  <conditionalFormatting sqref="K9">
    <cfRule type="iconSet" priority="410" dxfId="594">
      <iconSet iconSet="3Symbols">
        <cfvo type="percent" val="0"/>
        <cfvo type="num" val="0"/>
        <cfvo type="num" val="0"/>
      </iconSet>
    </cfRule>
  </conditionalFormatting>
  <conditionalFormatting sqref="K10">
    <cfRule type="iconSet" priority="409" dxfId="594">
      <iconSet iconSet="3Symbols">
        <cfvo type="percent" val="0"/>
        <cfvo type="num" val="0"/>
        <cfvo type="num" val="0"/>
      </iconSet>
    </cfRule>
  </conditionalFormatting>
  <conditionalFormatting sqref="B11:B13">
    <cfRule type="containsText" priority="331" dxfId="0" operator="containsText" stopIfTrue="1" text="H">
      <formula>NOT(ISERROR(SEARCH("H",B11)))</formula>
    </cfRule>
    <cfRule type="containsText" priority="332" dxfId="283" operator="containsText" stopIfTrue="1" text="F">
      <formula>NOT(ISERROR(SEARCH("F",B11)))</formula>
    </cfRule>
  </conditionalFormatting>
  <conditionalFormatting sqref="H11:H13">
    <cfRule type="cellIs" priority="326" dxfId="4" operator="between" stopIfTrue="1">
      <formula>2000</formula>
      <formula>2001</formula>
    </cfRule>
    <cfRule type="cellIs" priority="327" dxfId="3" operator="between" stopIfTrue="1">
      <formula>2002</formula>
      <formula>2020</formula>
    </cfRule>
    <cfRule type="cellIs" priority="328" dxfId="2" operator="between" stopIfTrue="1">
      <formula>1998</formula>
      <formula>1999</formula>
    </cfRule>
    <cfRule type="cellIs" priority="329" dxfId="1" operator="between" stopIfTrue="1">
      <formula>1995</formula>
      <formula>1997</formula>
    </cfRule>
    <cfRule type="cellIs" priority="330" dxfId="0" operator="lessThan" stopIfTrue="1">
      <formula>1995</formula>
    </cfRule>
  </conditionalFormatting>
  <conditionalFormatting sqref="J11:J13 L11:M13">
    <cfRule type="iconSet" priority="334" dxfId="594">
      <iconSet iconSet="3Symbols">
        <cfvo type="percent" val="0"/>
        <cfvo type="num" val="0"/>
        <cfvo type="num" val="0"/>
      </iconSet>
    </cfRule>
  </conditionalFormatting>
  <conditionalFormatting sqref="B14">
    <cfRule type="containsText" priority="324" dxfId="0" operator="containsText" stopIfTrue="1" text="H">
      <formula>NOT(ISERROR(SEARCH("H",B14)))</formula>
    </cfRule>
    <cfRule type="containsText" priority="325" dxfId="283" operator="containsText" stopIfTrue="1" text="F">
      <formula>NOT(ISERROR(SEARCH("F",B14)))</formula>
    </cfRule>
  </conditionalFormatting>
  <conditionalFormatting sqref="H14">
    <cfRule type="cellIs" priority="319" dxfId="4" operator="between" stopIfTrue="1">
      <formula>2000</formula>
      <formula>2001</formula>
    </cfRule>
    <cfRule type="cellIs" priority="320" dxfId="3" operator="between" stopIfTrue="1">
      <formula>2002</formula>
      <formula>2020</formula>
    </cfRule>
    <cfRule type="cellIs" priority="321" dxfId="2" operator="between" stopIfTrue="1">
      <formula>1998</formula>
      <formula>1999</formula>
    </cfRule>
    <cfRule type="cellIs" priority="322" dxfId="1" operator="between" stopIfTrue="1">
      <formula>1995</formula>
      <formula>1997</formula>
    </cfRule>
    <cfRule type="cellIs" priority="323" dxfId="0" operator="lessThan" stopIfTrue="1">
      <formula>1995</formula>
    </cfRule>
  </conditionalFormatting>
  <conditionalFormatting sqref="J14 L14:M14">
    <cfRule type="iconSet" priority="318" dxfId="594">
      <iconSet iconSet="3Symbols">
        <cfvo type="percent" val="0"/>
        <cfvo type="num" val="0"/>
        <cfvo type="num" val="0"/>
      </iconSet>
    </cfRule>
  </conditionalFormatting>
  <conditionalFormatting sqref="B15">
    <cfRule type="containsText" priority="316" dxfId="0" operator="containsText" stopIfTrue="1" text="H">
      <formula>NOT(ISERROR(SEARCH("H",B15)))</formula>
    </cfRule>
    <cfRule type="containsText" priority="317" dxfId="283" operator="containsText" stopIfTrue="1" text="F">
      <formula>NOT(ISERROR(SEARCH("F",B15)))</formula>
    </cfRule>
  </conditionalFormatting>
  <conditionalFormatting sqref="H15">
    <cfRule type="cellIs" priority="311" dxfId="4" operator="between" stopIfTrue="1">
      <formula>2000</formula>
      <formula>2001</formula>
    </cfRule>
    <cfRule type="cellIs" priority="312" dxfId="3" operator="between" stopIfTrue="1">
      <formula>2002</formula>
      <formula>2020</formula>
    </cfRule>
    <cfRule type="cellIs" priority="313" dxfId="2" operator="between" stopIfTrue="1">
      <formula>1998</formula>
      <formula>1999</formula>
    </cfRule>
    <cfRule type="cellIs" priority="314" dxfId="1" operator="between" stopIfTrue="1">
      <formula>1995</formula>
      <formula>1997</formula>
    </cfRule>
    <cfRule type="cellIs" priority="315" dxfId="0" operator="lessThan" stopIfTrue="1">
      <formula>1995</formula>
    </cfRule>
  </conditionalFormatting>
  <conditionalFormatting sqref="J15 L15:M15">
    <cfRule type="iconSet" priority="310" dxfId="594">
      <iconSet iconSet="3Symbols">
        <cfvo type="percent" val="0"/>
        <cfvo type="num" val="0"/>
        <cfvo type="num" val="0"/>
      </iconSet>
    </cfRule>
  </conditionalFormatting>
  <conditionalFormatting sqref="B16">
    <cfRule type="containsText" priority="308" dxfId="0" operator="containsText" stopIfTrue="1" text="H">
      <formula>NOT(ISERROR(SEARCH("H",B16)))</formula>
    </cfRule>
    <cfRule type="containsText" priority="309" dxfId="283" operator="containsText" stopIfTrue="1" text="F">
      <formula>NOT(ISERROR(SEARCH("F",B16)))</formula>
    </cfRule>
  </conditionalFormatting>
  <conditionalFormatting sqref="H16">
    <cfRule type="cellIs" priority="303" dxfId="4" operator="between" stopIfTrue="1">
      <formula>2000</formula>
      <formula>2001</formula>
    </cfRule>
    <cfRule type="cellIs" priority="304" dxfId="3" operator="between" stopIfTrue="1">
      <formula>2002</formula>
      <formula>2020</formula>
    </cfRule>
    <cfRule type="cellIs" priority="305" dxfId="2" operator="between" stopIfTrue="1">
      <formula>1998</formula>
      <formula>1999</formula>
    </cfRule>
    <cfRule type="cellIs" priority="306" dxfId="1" operator="between" stopIfTrue="1">
      <formula>1995</formula>
      <formula>1997</formula>
    </cfRule>
    <cfRule type="cellIs" priority="307" dxfId="0" operator="lessThan" stopIfTrue="1">
      <formula>1995</formula>
    </cfRule>
  </conditionalFormatting>
  <conditionalFormatting sqref="J16 L16:M16">
    <cfRule type="iconSet" priority="302" dxfId="594">
      <iconSet iconSet="3Symbols">
        <cfvo type="percent" val="0"/>
        <cfvo type="num" val="0"/>
        <cfvo type="num" val="0"/>
      </iconSet>
    </cfRule>
  </conditionalFormatting>
  <conditionalFormatting sqref="K11:K13">
    <cfRule type="iconSet" priority="301" dxfId="594">
      <iconSet iconSet="3Symbols">
        <cfvo type="percent" val="0"/>
        <cfvo type="num" val="0"/>
        <cfvo type="num" val="0"/>
      </iconSet>
    </cfRule>
  </conditionalFormatting>
  <conditionalFormatting sqref="K14">
    <cfRule type="iconSet" priority="300" dxfId="594">
      <iconSet iconSet="3Symbols">
        <cfvo type="percent" val="0"/>
        <cfvo type="num" val="0"/>
        <cfvo type="num" val="0"/>
      </iconSet>
    </cfRule>
  </conditionalFormatting>
  <conditionalFormatting sqref="K15">
    <cfRule type="iconSet" priority="299" dxfId="594">
      <iconSet iconSet="3Symbols">
        <cfvo type="percent" val="0"/>
        <cfvo type="num" val="0"/>
        <cfvo type="num" val="0"/>
      </iconSet>
    </cfRule>
  </conditionalFormatting>
  <conditionalFormatting sqref="K16">
    <cfRule type="iconSet" priority="298" dxfId="594">
      <iconSet iconSet="3Symbols">
        <cfvo type="percent" val="0"/>
        <cfvo type="num" val="0"/>
        <cfvo type="num" val="0"/>
      </iconSet>
    </cfRule>
  </conditionalFormatting>
  <conditionalFormatting sqref="K18">
    <cfRule type="iconSet" priority="211" dxfId="594">
      <iconSet iconSet="3Symbols">
        <cfvo type="percent" val="0"/>
        <cfvo type="num" val="0"/>
        <cfvo type="num" val="0"/>
      </iconSet>
    </cfRule>
  </conditionalFormatting>
  <conditionalFormatting sqref="B32:B34">
    <cfRule type="containsText" priority="208" dxfId="0" operator="containsText" stopIfTrue="1" text="H">
      <formula>NOT(ISERROR(SEARCH("H",B32)))</formula>
    </cfRule>
    <cfRule type="containsText" priority="209" dxfId="283" operator="containsText" stopIfTrue="1" text="F">
      <formula>NOT(ISERROR(SEARCH("F",B32)))</formula>
    </cfRule>
  </conditionalFormatting>
  <conditionalFormatting sqref="H32:H34">
    <cfRule type="cellIs" priority="203" dxfId="4" operator="between" stopIfTrue="1">
      <formula>2000</formula>
      <formula>2001</formula>
    </cfRule>
    <cfRule type="cellIs" priority="204" dxfId="3" operator="between" stopIfTrue="1">
      <formula>2002</formula>
      <formula>2020</formula>
    </cfRule>
    <cfRule type="cellIs" priority="205" dxfId="2" operator="between" stopIfTrue="1">
      <formula>1998</formula>
      <formula>1999</formula>
    </cfRule>
    <cfRule type="cellIs" priority="206" dxfId="1" operator="between" stopIfTrue="1">
      <formula>1995</formula>
      <formula>1997</formula>
    </cfRule>
    <cfRule type="cellIs" priority="207" dxfId="0" operator="lessThan" stopIfTrue="1">
      <formula>1995</formula>
    </cfRule>
  </conditionalFormatting>
  <conditionalFormatting sqref="J32:J34 L32:M34">
    <cfRule type="iconSet" priority="210" dxfId="594">
      <iconSet iconSet="3Symbols">
        <cfvo type="percent" val="0"/>
        <cfvo type="num" val="0"/>
        <cfvo type="num" val="0"/>
      </iconSet>
    </cfRule>
  </conditionalFormatting>
  <conditionalFormatting sqref="B35">
    <cfRule type="containsText" priority="201" dxfId="0" operator="containsText" stopIfTrue="1" text="H">
      <formula>NOT(ISERROR(SEARCH("H",B35)))</formula>
    </cfRule>
    <cfRule type="containsText" priority="202" dxfId="283" operator="containsText" stopIfTrue="1" text="F">
      <formula>NOT(ISERROR(SEARCH("F",B35)))</formula>
    </cfRule>
  </conditionalFormatting>
  <conditionalFormatting sqref="H35">
    <cfRule type="cellIs" priority="196" dxfId="4" operator="between" stopIfTrue="1">
      <formula>2000</formula>
      <formula>2001</formula>
    </cfRule>
    <cfRule type="cellIs" priority="197" dxfId="3" operator="between" stopIfTrue="1">
      <formula>2002</formula>
      <formula>2020</formula>
    </cfRule>
    <cfRule type="cellIs" priority="198" dxfId="2" operator="between" stopIfTrue="1">
      <formula>1998</formula>
      <formula>1999</formula>
    </cfRule>
    <cfRule type="cellIs" priority="199" dxfId="1" operator="between" stopIfTrue="1">
      <formula>1995</formula>
      <formula>1997</formula>
    </cfRule>
    <cfRule type="cellIs" priority="200" dxfId="0" operator="lessThan" stopIfTrue="1">
      <formula>1995</formula>
    </cfRule>
  </conditionalFormatting>
  <conditionalFormatting sqref="J35 L35:M35">
    <cfRule type="iconSet" priority="195" dxfId="594">
      <iconSet iconSet="3Symbols">
        <cfvo type="percent" val="0"/>
        <cfvo type="num" val="0"/>
        <cfvo type="num" val="0"/>
      </iconSet>
    </cfRule>
  </conditionalFormatting>
  <conditionalFormatting sqref="B36">
    <cfRule type="containsText" priority="193" dxfId="0" operator="containsText" stopIfTrue="1" text="H">
      <formula>NOT(ISERROR(SEARCH("H",B36)))</formula>
    </cfRule>
    <cfRule type="containsText" priority="194" dxfId="283" operator="containsText" stopIfTrue="1" text="F">
      <formula>NOT(ISERROR(SEARCH("F",B36)))</formula>
    </cfRule>
  </conditionalFormatting>
  <conditionalFormatting sqref="H36">
    <cfRule type="cellIs" priority="188" dxfId="4" operator="between" stopIfTrue="1">
      <formula>2000</formula>
      <formula>2001</formula>
    </cfRule>
    <cfRule type="cellIs" priority="189" dxfId="3" operator="between" stopIfTrue="1">
      <formula>2002</formula>
      <formula>2020</formula>
    </cfRule>
    <cfRule type="cellIs" priority="190" dxfId="2" operator="between" stopIfTrue="1">
      <formula>1998</formula>
      <formula>1999</formula>
    </cfRule>
    <cfRule type="cellIs" priority="191" dxfId="1" operator="between" stopIfTrue="1">
      <formula>1995</formula>
      <formula>1997</formula>
    </cfRule>
    <cfRule type="cellIs" priority="192" dxfId="0" operator="lessThan" stopIfTrue="1">
      <formula>1995</formula>
    </cfRule>
  </conditionalFormatting>
  <conditionalFormatting sqref="J36 L36:M36">
    <cfRule type="iconSet" priority="187" dxfId="594">
      <iconSet iconSet="3Symbols">
        <cfvo type="percent" val="0"/>
        <cfvo type="num" val="0"/>
        <cfvo type="num" val="0"/>
      </iconSet>
    </cfRule>
  </conditionalFormatting>
  <conditionalFormatting sqref="B37">
    <cfRule type="containsText" priority="185" dxfId="0" operator="containsText" stopIfTrue="1" text="H">
      <formula>NOT(ISERROR(SEARCH("H",B37)))</formula>
    </cfRule>
    <cfRule type="containsText" priority="186" dxfId="283" operator="containsText" stopIfTrue="1" text="F">
      <formula>NOT(ISERROR(SEARCH("F",B37)))</formula>
    </cfRule>
  </conditionalFormatting>
  <conditionalFormatting sqref="H37">
    <cfRule type="cellIs" priority="180" dxfId="4" operator="between" stopIfTrue="1">
      <formula>2000</formula>
      <formula>2001</formula>
    </cfRule>
    <cfRule type="cellIs" priority="181" dxfId="3" operator="between" stopIfTrue="1">
      <formula>2002</formula>
      <formula>2020</formula>
    </cfRule>
    <cfRule type="cellIs" priority="182" dxfId="2" operator="between" stopIfTrue="1">
      <formula>1998</formula>
      <formula>1999</formula>
    </cfRule>
    <cfRule type="cellIs" priority="183" dxfId="1" operator="between" stopIfTrue="1">
      <formula>1995</formula>
      <formula>1997</formula>
    </cfRule>
    <cfRule type="cellIs" priority="184" dxfId="0" operator="lessThan" stopIfTrue="1">
      <formula>1995</formula>
    </cfRule>
  </conditionalFormatting>
  <conditionalFormatting sqref="J37 L37:M37">
    <cfRule type="iconSet" priority="179" dxfId="594">
      <iconSet iconSet="3Symbols">
        <cfvo type="percent" val="0"/>
        <cfvo type="num" val="0"/>
        <cfvo type="num" val="0"/>
      </iconSet>
    </cfRule>
  </conditionalFormatting>
  <conditionalFormatting sqref="K32:K34">
    <cfRule type="iconSet" priority="178" dxfId="594">
      <iconSet iconSet="3Symbols">
        <cfvo type="percent" val="0"/>
        <cfvo type="num" val="0"/>
        <cfvo type="num" val="0"/>
      </iconSet>
    </cfRule>
  </conditionalFormatting>
  <conditionalFormatting sqref="K35">
    <cfRule type="iconSet" priority="177" dxfId="594">
      <iconSet iconSet="3Symbols">
        <cfvo type="percent" val="0"/>
        <cfvo type="num" val="0"/>
        <cfvo type="num" val="0"/>
      </iconSet>
    </cfRule>
  </conditionalFormatting>
  <conditionalFormatting sqref="K36">
    <cfRule type="iconSet" priority="176" dxfId="594">
      <iconSet iconSet="3Symbols">
        <cfvo type="percent" val="0"/>
        <cfvo type="num" val="0"/>
        <cfvo type="num" val="0"/>
      </iconSet>
    </cfRule>
  </conditionalFormatting>
  <conditionalFormatting sqref="K37">
    <cfRule type="iconSet" priority="175" dxfId="594">
      <iconSet iconSet="3Symbols">
        <cfvo type="percent" val="0"/>
        <cfvo type="num" val="0"/>
        <cfvo type="num" val="0"/>
      </iconSet>
    </cfRule>
  </conditionalFormatting>
  <conditionalFormatting sqref="B50:B52">
    <cfRule type="containsText" priority="172" dxfId="0" operator="containsText" stopIfTrue="1" text="H">
      <formula>NOT(ISERROR(SEARCH("H",B50)))</formula>
    </cfRule>
    <cfRule type="containsText" priority="173" dxfId="283" operator="containsText" stopIfTrue="1" text="F">
      <formula>NOT(ISERROR(SEARCH("F",B50)))</formula>
    </cfRule>
  </conditionalFormatting>
  <conditionalFormatting sqref="H50:H52">
    <cfRule type="cellIs" priority="167" dxfId="4" operator="between" stopIfTrue="1">
      <formula>2000</formula>
      <formula>2001</formula>
    </cfRule>
    <cfRule type="cellIs" priority="168" dxfId="3" operator="between" stopIfTrue="1">
      <formula>2002</formula>
      <formula>2020</formula>
    </cfRule>
    <cfRule type="cellIs" priority="169" dxfId="2" operator="between" stopIfTrue="1">
      <formula>1998</formula>
      <formula>1999</formula>
    </cfRule>
    <cfRule type="cellIs" priority="170" dxfId="1" operator="between" stopIfTrue="1">
      <formula>1995</formula>
      <formula>1997</formula>
    </cfRule>
    <cfRule type="cellIs" priority="171" dxfId="0" operator="lessThan" stopIfTrue="1">
      <formula>1995</formula>
    </cfRule>
  </conditionalFormatting>
  <conditionalFormatting sqref="J50:J52 L50:M52">
    <cfRule type="iconSet" priority="174" dxfId="594">
      <iconSet iconSet="3Symbols">
        <cfvo type="percent" val="0"/>
        <cfvo type="num" val="0"/>
        <cfvo type="num" val="0"/>
      </iconSet>
    </cfRule>
  </conditionalFormatting>
  <conditionalFormatting sqref="B53">
    <cfRule type="containsText" priority="165" dxfId="0" operator="containsText" stopIfTrue="1" text="H">
      <formula>NOT(ISERROR(SEARCH("H",B53)))</formula>
    </cfRule>
    <cfRule type="containsText" priority="166" dxfId="283" operator="containsText" stopIfTrue="1" text="F">
      <formula>NOT(ISERROR(SEARCH("F",B53)))</formula>
    </cfRule>
  </conditionalFormatting>
  <conditionalFormatting sqref="H53">
    <cfRule type="cellIs" priority="160" dxfId="4" operator="between" stopIfTrue="1">
      <formula>2000</formula>
      <formula>2001</formula>
    </cfRule>
    <cfRule type="cellIs" priority="161" dxfId="3" operator="between" stopIfTrue="1">
      <formula>2002</formula>
      <formula>2020</formula>
    </cfRule>
    <cfRule type="cellIs" priority="162" dxfId="2" operator="between" stopIfTrue="1">
      <formula>1998</formula>
      <formula>1999</formula>
    </cfRule>
    <cfRule type="cellIs" priority="163" dxfId="1" operator="between" stopIfTrue="1">
      <formula>1995</formula>
      <formula>1997</formula>
    </cfRule>
    <cfRule type="cellIs" priority="164" dxfId="0" operator="lessThan" stopIfTrue="1">
      <formula>1995</formula>
    </cfRule>
  </conditionalFormatting>
  <conditionalFormatting sqref="J53 L53:M53">
    <cfRule type="iconSet" priority="159" dxfId="594">
      <iconSet iconSet="3Symbols">
        <cfvo type="percent" val="0"/>
        <cfvo type="num" val="0"/>
        <cfvo type="num" val="0"/>
      </iconSet>
    </cfRule>
  </conditionalFormatting>
  <conditionalFormatting sqref="B54">
    <cfRule type="containsText" priority="157" dxfId="0" operator="containsText" stopIfTrue="1" text="H">
      <formula>NOT(ISERROR(SEARCH("H",B54)))</formula>
    </cfRule>
    <cfRule type="containsText" priority="158" dxfId="283" operator="containsText" stopIfTrue="1" text="F">
      <formula>NOT(ISERROR(SEARCH("F",B54)))</formula>
    </cfRule>
  </conditionalFormatting>
  <conditionalFormatting sqref="H54">
    <cfRule type="cellIs" priority="152" dxfId="4" operator="between" stopIfTrue="1">
      <formula>2000</formula>
      <formula>2001</formula>
    </cfRule>
    <cfRule type="cellIs" priority="153" dxfId="3" operator="between" stopIfTrue="1">
      <formula>2002</formula>
      <formula>2020</formula>
    </cfRule>
    <cfRule type="cellIs" priority="154" dxfId="2" operator="between" stopIfTrue="1">
      <formula>1998</formula>
      <formula>1999</formula>
    </cfRule>
    <cfRule type="cellIs" priority="155" dxfId="1" operator="between" stopIfTrue="1">
      <formula>1995</formula>
      <formula>1997</formula>
    </cfRule>
    <cfRule type="cellIs" priority="156" dxfId="0" operator="lessThan" stopIfTrue="1">
      <formula>1995</formula>
    </cfRule>
  </conditionalFormatting>
  <conditionalFormatting sqref="J54 L54:M54">
    <cfRule type="iconSet" priority="151" dxfId="594">
      <iconSet iconSet="3Symbols">
        <cfvo type="percent" val="0"/>
        <cfvo type="num" val="0"/>
        <cfvo type="num" val="0"/>
      </iconSet>
    </cfRule>
  </conditionalFormatting>
  <conditionalFormatting sqref="B55">
    <cfRule type="containsText" priority="149" dxfId="0" operator="containsText" stopIfTrue="1" text="H">
      <formula>NOT(ISERROR(SEARCH("H",B55)))</formula>
    </cfRule>
    <cfRule type="containsText" priority="150" dxfId="283" operator="containsText" stopIfTrue="1" text="F">
      <formula>NOT(ISERROR(SEARCH("F",B55)))</formula>
    </cfRule>
  </conditionalFormatting>
  <conditionalFormatting sqref="H55">
    <cfRule type="cellIs" priority="144" dxfId="4" operator="between" stopIfTrue="1">
      <formula>2000</formula>
      <formula>2001</formula>
    </cfRule>
    <cfRule type="cellIs" priority="145" dxfId="3" operator="between" stopIfTrue="1">
      <formula>2002</formula>
      <formula>2020</formula>
    </cfRule>
    <cfRule type="cellIs" priority="146" dxfId="2" operator="between" stopIfTrue="1">
      <formula>1998</formula>
      <formula>1999</formula>
    </cfRule>
    <cfRule type="cellIs" priority="147" dxfId="1" operator="between" stopIfTrue="1">
      <formula>1995</formula>
      <formula>1997</formula>
    </cfRule>
    <cfRule type="cellIs" priority="148" dxfId="0" operator="lessThan" stopIfTrue="1">
      <formula>1995</formula>
    </cfRule>
  </conditionalFormatting>
  <conditionalFormatting sqref="J55 L55:M55">
    <cfRule type="iconSet" priority="143" dxfId="594">
      <iconSet iconSet="3Symbols">
        <cfvo type="percent" val="0"/>
        <cfvo type="num" val="0"/>
        <cfvo type="num" val="0"/>
      </iconSet>
    </cfRule>
  </conditionalFormatting>
  <conditionalFormatting sqref="K50">
    <cfRule type="iconSet" priority="142" dxfId="594">
      <iconSet iconSet="3Symbols">
        <cfvo type="percent" val="0"/>
        <cfvo type="num" val="0"/>
        <cfvo type="num" val="0"/>
      </iconSet>
    </cfRule>
  </conditionalFormatting>
  <conditionalFormatting sqref="B23">
    <cfRule type="containsText" priority="140" dxfId="0" operator="containsText" stopIfTrue="1" text="H">
      <formula>NOT(ISERROR(SEARCH("H",B23)))</formula>
    </cfRule>
    <cfRule type="containsText" priority="141" dxfId="283" operator="containsText" stopIfTrue="1" text="F">
      <formula>NOT(ISERROR(SEARCH("F",B23)))</formula>
    </cfRule>
  </conditionalFormatting>
  <conditionalFormatting sqref="H23">
    <cfRule type="cellIs" priority="135" dxfId="4" operator="between" stopIfTrue="1">
      <formula>2000</formula>
      <formula>2001</formula>
    </cfRule>
    <cfRule type="cellIs" priority="136" dxfId="3" operator="between" stopIfTrue="1">
      <formula>2002</formula>
      <formula>2020</formula>
    </cfRule>
    <cfRule type="cellIs" priority="137" dxfId="2" operator="between" stopIfTrue="1">
      <formula>1998</formula>
      <formula>1999</formula>
    </cfRule>
    <cfRule type="cellIs" priority="138" dxfId="1" operator="between" stopIfTrue="1">
      <formula>1995</formula>
      <formula>1997</formula>
    </cfRule>
    <cfRule type="cellIs" priority="139" dxfId="0" operator="lessThan" stopIfTrue="1">
      <formula>1995</formula>
    </cfRule>
  </conditionalFormatting>
  <conditionalFormatting sqref="J23 L23:M23">
    <cfRule type="iconSet" priority="134" dxfId="594">
      <iconSet iconSet="3Symbols">
        <cfvo type="percent" val="0"/>
        <cfvo type="num" val="0"/>
        <cfvo type="num" val="0"/>
      </iconSet>
    </cfRule>
  </conditionalFormatting>
  <conditionalFormatting sqref="B24">
    <cfRule type="containsText" priority="132" dxfId="0" operator="containsText" stopIfTrue="1" text="H">
      <formula>NOT(ISERROR(SEARCH("H",B24)))</formula>
    </cfRule>
    <cfRule type="containsText" priority="133" dxfId="283" operator="containsText" stopIfTrue="1" text="F">
      <formula>NOT(ISERROR(SEARCH("F",B24)))</formula>
    </cfRule>
  </conditionalFormatting>
  <conditionalFormatting sqref="H24">
    <cfRule type="cellIs" priority="127" dxfId="4" operator="between" stopIfTrue="1">
      <formula>2000</formula>
      <formula>2001</formula>
    </cfRule>
    <cfRule type="cellIs" priority="128" dxfId="3" operator="between" stopIfTrue="1">
      <formula>2002</formula>
      <formula>2020</formula>
    </cfRule>
    <cfRule type="cellIs" priority="129" dxfId="2" operator="between" stopIfTrue="1">
      <formula>1998</formula>
      <formula>1999</formula>
    </cfRule>
    <cfRule type="cellIs" priority="130" dxfId="1" operator="between" stopIfTrue="1">
      <formula>1995</formula>
      <formula>1997</formula>
    </cfRule>
    <cfRule type="cellIs" priority="131" dxfId="0" operator="lessThan" stopIfTrue="1">
      <formula>1995</formula>
    </cfRule>
  </conditionalFormatting>
  <conditionalFormatting sqref="J24 L24:M24">
    <cfRule type="iconSet" priority="126" dxfId="594">
      <iconSet iconSet="3Symbols">
        <cfvo type="percent" val="0"/>
        <cfvo type="num" val="0"/>
        <cfvo type="num" val="0"/>
      </iconSet>
    </cfRule>
  </conditionalFormatting>
  <conditionalFormatting sqref="B25">
    <cfRule type="containsText" priority="124" dxfId="0" operator="containsText" stopIfTrue="1" text="H">
      <formula>NOT(ISERROR(SEARCH("H",B25)))</formula>
    </cfRule>
    <cfRule type="containsText" priority="125" dxfId="283" operator="containsText" stopIfTrue="1" text="F">
      <formula>NOT(ISERROR(SEARCH("F",B25)))</formula>
    </cfRule>
  </conditionalFormatting>
  <conditionalFormatting sqref="H25">
    <cfRule type="cellIs" priority="119" dxfId="4" operator="between" stopIfTrue="1">
      <formula>2000</formula>
      <formula>2001</formula>
    </cfRule>
    <cfRule type="cellIs" priority="120" dxfId="3" operator="between" stopIfTrue="1">
      <formula>2002</formula>
      <formula>2020</formula>
    </cfRule>
    <cfRule type="cellIs" priority="121" dxfId="2" operator="between" stopIfTrue="1">
      <formula>1998</formula>
      <formula>1999</formula>
    </cfRule>
    <cfRule type="cellIs" priority="122" dxfId="1" operator="between" stopIfTrue="1">
      <formula>1995</formula>
      <formula>1997</formula>
    </cfRule>
    <cfRule type="cellIs" priority="123" dxfId="0" operator="lessThan" stopIfTrue="1">
      <formula>1995</formula>
    </cfRule>
  </conditionalFormatting>
  <conditionalFormatting sqref="J25 L25:M25">
    <cfRule type="iconSet" priority="118" dxfId="594">
      <iconSet iconSet="3Symbols">
        <cfvo type="percent" val="0"/>
        <cfvo type="num" val="0"/>
        <cfvo type="num" val="0"/>
      </iconSet>
    </cfRule>
  </conditionalFormatting>
  <conditionalFormatting sqref="K23">
    <cfRule type="iconSet" priority="117" dxfId="594">
      <iconSet iconSet="3Symbols">
        <cfvo type="percent" val="0"/>
        <cfvo type="num" val="0"/>
        <cfvo type="num" val="0"/>
      </iconSet>
    </cfRule>
  </conditionalFormatting>
  <conditionalFormatting sqref="K24">
    <cfRule type="iconSet" priority="116" dxfId="594">
      <iconSet iconSet="3Symbols">
        <cfvo type="percent" val="0"/>
        <cfvo type="num" val="0"/>
        <cfvo type="num" val="0"/>
      </iconSet>
    </cfRule>
  </conditionalFormatting>
  <conditionalFormatting sqref="K25">
    <cfRule type="iconSet" priority="115" dxfId="594">
      <iconSet iconSet="3Symbols">
        <cfvo type="percent" val="0"/>
        <cfvo type="num" val="0"/>
        <cfvo type="num" val="0"/>
      </iconSet>
    </cfRule>
  </conditionalFormatting>
  <conditionalFormatting sqref="B44:B46">
    <cfRule type="containsText" priority="112" dxfId="0" operator="containsText" stopIfTrue="1" text="H">
      <formula>NOT(ISERROR(SEARCH("H",B44)))</formula>
    </cfRule>
    <cfRule type="containsText" priority="113" dxfId="283" operator="containsText" stopIfTrue="1" text="F">
      <formula>NOT(ISERROR(SEARCH("F",B44)))</formula>
    </cfRule>
  </conditionalFormatting>
  <conditionalFormatting sqref="H44:H46">
    <cfRule type="cellIs" priority="107" dxfId="4" operator="between" stopIfTrue="1">
      <formula>2000</formula>
      <formula>2001</formula>
    </cfRule>
    <cfRule type="cellIs" priority="108" dxfId="3" operator="between" stopIfTrue="1">
      <formula>2002</formula>
      <formula>2020</formula>
    </cfRule>
    <cfRule type="cellIs" priority="109" dxfId="2" operator="between" stopIfTrue="1">
      <formula>1998</formula>
      <formula>1999</formula>
    </cfRule>
    <cfRule type="cellIs" priority="110" dxfId="1" operator="between" stopIfTrue="1">
      <formula>1995</formula>
      <formula>1997</formula>
    </cfRule>
    <cfRule type="cellIs" priority="111" dxfId="0" operator="lessThan" stopIfTrue="1">
      <formula>1995</formula>
    </cfRule>
  </conditionalFormatting>
  <conditionalFormatting sqref="J44:J46 L44:M46">
    <cfRule type="iconSet" priority="114" dxfId="594">
      <iconSet iconSet="3Symbols">
        <cfvo type="percent" val="0"/>
        <cfvo type="num" val="0"/>
        <cfvo type="num" val="0"/>
      </iconSet>
    </cfRule>
  </conditionalFormatting>
  <conditionalFormatting sqref="B47">
    <cfRule type="containsText" priority="105" dxfId="0" operator="containsText" stopIfTrue="1" text="H">
      <formula>NOT(ISERROR(SEARCH("H",B47)))</formula>
    </cfRule>
    <cfRule type="containsText" priority="106" dxfId="283" operator="containsText" stopIfTrue="1" text="F">
      <formula>NOT(ISERROR(SEARCH("F",B47)))</formula>
    </cfRule>
  </conditionalFormatting>
  <conditionalFormatting sqref="H47">
    <cfRule type="cellIs" priority="100" dxfId="4" operator="between" stopIfTrue="1">
      <formula>2000</formula>
      <formula>2001</formula>
    </cfRule>
    <cfRule type="cellIs" priority="101" dxfId="3" operator="between" stopIfTrue="1">
      <formula>2002</formula>
      <formula>2020</formula>
    </cfRule>
    <cfRule type="cellIs" priority="102" dxfId="2" operator="between" stopIfTrue="1">
      <formula>1998</formula>
      <formula>1999</formula>
    </cfRule>
    <cfRule type="cellIs" priority="103" dxfId="1" operator="between" stopIfTrue="1">
      <formula>1995</formula>
      <formula>1997</formula>
    </cfRule>
    <cfRule type="cellIs" priority="104" dxfId="0" operator="lessThan" stopIfTrue="1">
      <formula>1995</formula>
    </cfRule>
  </conditionalFormatting>
  <conditionalFormatting sqref="J47 L47:M47">
    <cfRule type="iconSet" priority="99" dxfId="594">
      <iconSet iconSet="3Symbols">
        <cfvo type="percent" val="0"/>
        <cfvo type="num" val="0"/>
        <cfvo type="num" val="0"/>
      </iconSet>
    </cfRule>
  </conditionalFormatting>
  <conditionalFormatting sqref="B48">
    <cfRule type="containsText" priority="97" dxfId="0" operator="containsText" stopIfTrue="1" text="H">
      <formula>NOT(ISERROR(SEARCH("H",B48)))</formula>
    </cfRule>
    <cfRule type="containsText" priority="98" dxfId="283" operator="containsText" stopIfTrue="1" text="F">
      <formula>NOT(ISERROR(SEARCH("F",B48)))</formula>
    </cfRule>
  </conditionalFormatting>
  <conditionalFormatting sqref="H48">
    <cfRule type="cellIs" priority="92" dxfId="4" operator="between" stopIfTrue="1">
      <formula>2000</formula>
      <formula>2001</formula>
    </cfRule>
    <cfRule type="cellIs" priority="93" dxfId="3" operator="between" stopIfTrue="1">
      <formula>2002</formula>
      <formula>2020</formula>
    </cfRule>
    <cfRule type="cellIs" priority="94" dxfId="2" operator="between" stopIfTrue="1">
      <formula>1998</formula>
      <formula>1999</formula>
    </cfRule>
    <cfRule type="cellIs" priority="95" dxfId="1" operator="between" stopIfTrue="1">
      <formula>1995</formula>
      <formula>1997</formula>
    </cfRule>
    <cfRule type="cellIs" priority="96" dxfId="0" operator="lessThan" stopIfTrue="1">
      <formula>1995</formula>
    </cfRule>
  </conditionalFormatting>
  <conditionalFormatting sqref="J48 L48:M48">
    <cfRule type="iconSet" priority="91" dxfId="594">
      <iconSet iconSet="3Symbols">
        <cfvo type="percent" val="0"/>
        <cfvo type="num" val="0"/>
        <cfvo type="num" val="0"/>
      </iconSet>
    </cfRule>
  </conditionalFormatting>
  <conditionalFormatting sqref="B49">
    <cfRule type="containsText" priority="89" dxfId="0" operator="containsText" stopIfTrue="1" text="H">
      <formula>NOT(ISERROR(SEARCH("H",B49)))</formula>
    </cfRule>
    <cfRule type="containsText" priority="90" dxfId="283" operator="containsText" stopIfTrue="1" text="F">
      <formula>NOT(ISERROR(SEARCH("F",B49)))</formula>
    </cfRule>
  </conditionalFormatting>
  <conditionalFormatting sqref="H49">
    <cfRule type="cellIs" priority="84" dxfId="4" operator="between" stopIfTrue="1">
      <formula>2000</formula>
      <formula>2001</formula>
    </cfRule>
    <cfRule type="cellIs" priority="85" dxfId="3" operator="between" stopIfTrue="1">
      <formula>2002</formula>
      <formula>2020</formula>
    </cfRule>
    <cfRule type="cellIs" priority="86" dxfId="2" operator="between" stopIfTrue="1">
      <formula>1998</formula>
      <formula>1999</formula>
    </cfRule>
    <cfRule type="cellIs" priority="87" dxfId="1" operator="between" stopIfTrue="1">
      <formula>1995</formula>
      <formula>1997</formula>
    </cfRule>
    <cfRule type="cellIs" priority="88" dxfId="0" operator="lessThan" stopIfTrue="1">
      <formula>1995</formula>
    </cfRule>
  </conditionalFormatting>
  <conditionalFormatting sqref="J49 L49:M49">
    <cfRule type="iconSet" priority="83" dxfId="594">
      <iconSet iconSet="3Symbols">
        <cfvo type="percent" val="0"/>
        <cfvo type="num" val="0"/>
        <cfvo type="num" val="0"/>
      </iconSet>
    </cfRule>
  </conditionalFormatting>
  <conditionalFormatting sqref="K44">
    <cfRule type="iconSet" priority="82" dxfId="594">
      <iconSet iconSet="3Symbols">
        <cfvo type="percent" val="0"/>
        <cfvo type="num" val="0"/>
        <cfvo type="num" val="0"/>
      </iconSet>
    </cfRule>
  </conditionalFormatting>
  <conditionalFormatting sqref="B38:B40">
    <cfRule type="containsText" priority="79" dxfId="0" operator="containsText" stopIfTrue="1" text="H">
      <formula>NOT(ISERROR(SEARCH("H",B38)))</formula>
    </cfRule>
    <cfRule type="containsText" priority="80" dxfId="283" operator="containsText" stopIfTrue="1" text="F">
      <formula>NOT(ISERROR(SEARCH("F",B38)))</formula>
    </cfRule>
  </conditionalFormatting>
  <conditionalFormatting sqref="H38:H40">
    <cfRule type="cellIs" priority="74" dxfId="4" operator="between" stopIfTrue="1">
      <formula>2000</formula>
      <formula>2001</formula>
    </cfRule>
    <cfRule type="cellIs" priority="75" dxfId="3" operator="between" stopIfTrue="1">
      <formula>2002</formula>
      <formula>2020</formula>
    </cfRule>
    <cfRule type="cellIs" priority="76" dxfId="2" operator="between" stopIfTrue="1">
      <formula>1998</formula>
      <formula>1999</formula>
    </cfRule>
    <cfRule type="cellIs" priority="77" dxfId="1" operator="between" stopIfTrue="1">
      <formula>1995</formula>
      <formula>1997</formula>
    </cfRule>
    <cfRule type="cellIs" priority="78" dxfId="0" operator="lessThan" stopIfTrue="1">
      <formula>1995</formula>
    </cfRule>
  </conditionalFormatting>
  <conditionalFormatting sqref="J38:J40 L38:M40">
    <cfRule type="iconSet" priority="81" dxfId="594">
      <iconSet iconSet="3Symbols">
        <cfvo type="percent" val="0"/>
        <cfvo type="num" val="0"/>
        <cfvo type="num" val="0"/>
      </iconSet>
    </cfRule>
  </conditionalFormatting>
  <conditionalFormatting sqref="B41">
    <cfRule type="containsText" priority="72" dxfId="0" operator="containsText" stopIfTrue="1" text="H">
      <formula>NOT(ISERROR(SEARCH("H",B41)))</formula>
    </cfRule>
    <cfRule type="containsText" priority="73" dxfId="283" operator="containsText" stopIfTrue="1" text="F">
      <formula>NOT(ISERROR(SEARCH("F",B41)))</formula>
    </cfRule>
  </conditionalFormatting>
  <conditionalFormatting sqref="H41">
    <cfRule type="cellIs" priority="67" dxfId="4" operator="between" stopIfTrue="1">
      <formula>2000</formula>
      <formula>2001</formula>
    </cfRule>
    <cfRule type="cellIs" priority="68" dxfId="3" operator="between" stopIfTrue="1">
      <formula>2002</formula>
      <formula>2020</formula>
    </cfRule>
    <cfRule type="cellIs" priority="69" dxfId="2" operator="between" stopIfTrue="1">
      <formula>1998</formula>
      <formula>1999</formula>
    </cfRule>
    <cfRule type="cellIs" priority="70" dxfId="1" operator="between" stopIfTrue="1">
      <formula>1995</formula>
      <formula>1997</formula>
    </cfRule>
    <cfRule type="cellIs" priority="71" dxfId="0" operator="lessThan" stopIfTrue="1">
      <formula>1995</formula>
    </cfRule>
  </conditionalFormatting>
  <conditionalFormatting sqref="J41 L41:M41">
    <cfRule type="iconSet" priority="66" dxfId="594">
      <iconSet iconSet="3Symbols">
        <cfvo type="percent" val="0"/>
        <cfvo type="num" val="0"/>
        <cfvo type="num" val="0"/>
      </iconSet>
    </cfRule>
  </conditionalFormatting>
  <conditionalFormatting sqref="B42">
    <cfRule type="containsText" priority="64" dxfId="0" operator="containsText" stopIfTrue="1" text="H">
      <formula>NOT(ISERROR(SEARCH("H",B42)))</formula>
    </cfRule>
    <cfRule type="containsText" priority="65" dxfId="283" operator="containsText" stopIfTrue="1" text="F">
      <formula>NOT(ISERROR(SEARCH("F",B42)))</formula>
    </cfRule>
  </conditionalFormatting>
  <conditionalFormatting sqref="H42">
    <cfRule type="cellIs" priority="59" dxfId="4" operator="between" stopIfTrue="1">
      <formula>2000</formula>
      <formula>2001</formula>
    </cfRule>
    <cfRule type="cellIs" priority="60" dxfId="3" operator="between" stopIfTrue="1">
      <formula>2002</formula>
      <formula>2020</formula>
    </cfRule>
    <cfRule type="cellIs" priority="61" dxfId="2" operator="between" stopIfTrue="1">
      <formula>1998</formula>
      <formula>1999</formula>
    </cfRule>
    <cfRule type="cellIs" priority="62" dxfId="1" operator="between" stopIfTrue="1">
      <formula>1995</formula>
      <formula>1997</formula>
    </cfRule>
    <cfRule type="cellIs" priority="63" dxfId="0" operator="lessThan" stopIfTrue="1">
      <formula>1995</formula>
    </cfRule>
  </conditionalFormatting>
  <conditionalFormatting sqref="J42 L42:M42">
    <cfRule type="iconSet" priority="58" dxfId="594">
      <iconSet iconSet="3Symbols">
        <cfvo type="percent" val="0"/>
        <cfvo type="num" val="0"/>
        <cfvo type="num" val="0"/>
      </iconSet>
    </cfRule>
  </conditionalFormatting>
  <conditionalFormatting sqref="B43">
    <cfRule type="containsText" priority="56" dxfId="0" operator="containsText" stopIfTrue="1" text="H">
      <formula>NOT(ISERROR(SEARCH("H",B43)))</formula>
    </cfRule>
    <cfRule type="containsText" priority="57" dxfId="283" operator="containsText" stopIfTrue="1" text="F">
      <formula>NOT(ISERROR(SEARCH("F",B43)))</formula>
    </cfRule>
  </conditionalFormatting>
  <conditionalFormatting sqref="H43">
    <cfRule type="cellIs" priority="51" dxfId="4" operator="between" stopIfTrue="1">
      <formula>2000</formula>
      <formula>2001</formula>
    </cfRule>
    <cfRule type="cellIs" priority="52" dxfId="3" operator="between" stopIfTrue="1">
      <formula>2002</formula>
      <formula>2020</formula>
    </cfRule>
    <cfRule type="cellIs" priority="53" dxfId="2" operator="between" stopIfTrue="1">
      <formula>1998</formula>
      <formula>1999</formula>
    </cfRule>
    <cfRule type="cellIs" priority="54" dxfId="1" operator="between" stopIfTrue="1">
      <formula>1995</formula>
      <formula>1997</formula>
    </cfRule>
    <cfRule type="cellIs" priority="55" dxfId="0" operator="lessThan" stopIfTrue="1">
      <formula>1995</formula>
    </cfRule>
  </conditionalFormatting>
  <conditionalFormatting sqref="J43 L43:M43">
    <cfRule type="iconSet" priority="50" dxfId="594">
      <iconSet iconSet="3Symbols">
        <cfvo type="percent" val="0"/>
        <cfvo type="num" val="0"/>
        <cfvo type="num" val="0"/>
      </iconSet>
    </cfRule>
  </conditionalFormatting>
  <conditionalFormatting sqref="K38">
    <cfRule type="iconSet" priority="49" dxfId="594">
      <iconSet iconSet="3Symbols">
        <cfvo type="percent" val="0"/>
        <cfvo type="num" val="0"/>
        <cfvo type="num" val="0"/>
      </iconSet>
    </cfRule>
  </conditionalFormatting>
  <conditionalFormatting sqref="B26:B28">
    <cfRule type="containsText" priority="46" dxfId="0" operator="containsText" stopIfTrue="1" text="H">
      <formula>NOT(ISERROR(SEARCH("H",B26)))</formula>
    </cfRule>
    <cfRule type="containsText" priority="47" dxfId="283" operator="containsText" stopIfTrue="1" text="F">
      <formula>NOT(ISERROR(SEARCH("F",B26)))</formula>
    </cfRule>
  </conditionalFormatting>
  <conditionalFormatting sqref="H26:H28">
    <cfRule type="cellIs" priority="41" dxfId="4" operator="between" stopIfTrue="1">
      <formula>2000</formula>
      <formula>2001</formula>
    </cfRule>
    <cfRule type="cellIs" priority="42" dxfId="3" operator="between" stopIfTrue="1">
      <formula>2002</formula>
      <formula>2020</formula>
    </cfRule>
    <cfRule type="cellIs" priority="43" dxfId="2" operator="between" stopIfTrue="1">
      <formula>1998</formula>
      <formula>1999</formula>
    </cfRule>
    <cfRule type="cellIs" priority="44" dxfId="1" operator="between" stopIfTrue="1">
      <formula>1995</formula>
      <formula>1997</formula>
    </cfRule>
    <cfRule type="cellIs" priority="45" dxfId="0" operator="lessThan" stopIfTrue="1">
      <formula>1995</formula>
    </cfRule>
  </conditionalFormatting>
  <conditionalFormatting sqref="J26:J28 L26:M28">
    <cfRule type="iconSet" priority="48" dxfId="594">
      <iconSet iconSet="3Symbols">
        <cfvo type="percent" val="0"/>
        <cfvo type="num" val="0"/>
        <cfvo type="num" val="0"/>
      </iconSet>
    </cfRule>
  </conditionalFormatting>
  <conditionalFormatting sqref="B29">
    <cfRule type="containsText" priority="39" dxfId="0" operator="containsText" stopIfTrue="1" text="H">
      <formula>NOT(ISERROR(SEARCH("H",B29)))</formula>
    </cfRule>
    <cfRule type="containsText" priority="40" dxfId="283" operator="containsText" stopIfTrue="1" text="F">
      <formula>NOT(ISERROR(SEARCH("F",B29)))</formula>
    </cfRule>
  </conditionalFormatting>
  <conditionalFormatting sqref="H29">
    <cfRule type="cellIs" priority="34" dxfId="4" operator="between" stopIfTrue="1">
      <formula>2000</formula>
      <formula>2001</formula>
    </cfRule>
    <cfRule type="cellIs" priority="35" dxfId="3" operator="between" stopIfTrue="1">
      <formula>2002</formula>
      <formula>2020</formula>
    </cfRule>
    <cfRule type="cellIs" priority="36" dxfId="2" operator="between" stopIfTrue="1">
      <formula>1998</formula>
      <formula>1999</formula>
    </cfRule>
    <cfRule type="cellIs" priority="37" dxfId="1" operator="between" stopIfTrue="1">
      <formula>1995</formula>
      <formula>1997</formula>
    </cfRule>
    <cfRule type="cellIs" priority="38" dxfId="0" operator="lessThan" stopIfTrue="1">
      <formula>1995</formula>
    </cfRule>
  </conditionalFormatting>
  <conditionalFormatting sqref="J29 L29:M29">
    <cfRule type="iconSet" priority="33" dxfId="594">
      <iconSet iconSet="3Symbols">
        <cfvo type="percent" val="0"/>
        <cfvo type="num" val="0"/>
        <cfvo type="num" val="0"/>
      </iconSet>
    </cfRule>
  </conditionalFormatting>
  <conditionalFormatting sqref="B30">
    <cfRule type="containsText" priority="31" dxfId="0" operator="containsText" stopIfTrue="1" text="H">
      <formula>NOT(ISERROR(SEARCH("H",B30)))</formula>
    </cfRule>
    <cfRule type="containsText" priority="32" dxfId="283" operator="containsText" stopIfTrue="1" text="F">
      <formula>NOT(ISERROR(SEARCH("F",B30)))</formula>
    </cfRule>
  </conditionalFormatting>
  <conditionalFormatting sqref="H30">
    <cfRule type="cellIs" priority="26" dxfId="4" operator="between" stopIfTrue="1">
      <formula>2000</formula>
      <formula>2001</formula>
    </cfRule>
    <cfRule type="cellIs" priority="27" dxfId="3" operator="between" stopIfTrue="1">
      <formula>2002</formula>
      <formula>2020</formula>
    </cfRule>
    <cfRule type="cellIs" priority="28" dxfId="2" operator="between" stopIfTrue="1">
      <formula>1998</formula>
      <formula>1999</formula>
    </cfRule>
    <cfRule type="cellIs" priority="29" dxfId="1" operator="between" stopIfTrue="1">
      <formula>1995</formula>
      <formula>1997</formula>
    </cfRule>
    <cfRule type="cellIs" priority="30" dxfId="0" operator="lessThan" stopIfTrue="1">
      <formula>1995</formula>
    </cfRule>
  </conditionalFormatting>
  <conditionalFormatting sqref="J30 L30:M30">
    <cfRule type="iconSet" priority="25" dxfId="594">
      <iconSet iconSet="3Symbols">
        <cfvo type="percent" val="0"/>
        <cfvo type="num" val="0"/>
        <cfvo type="num" val="0"/>
      </iconSet>
    </cfRule>
  </conditionalFormatting>
  <conditionalFormatting sqref="B31">
    <cfRule type="containsText" priority="23" dxfId="0" operator="containsText" stopIfTrue="1" text="H">
      <formula>NOT(ISERROR(SEARCH("H",B31)))</formula>
    </cfRule>
    <cfRule type="containsText" priority="24" dxfId="283" operator="containsText" stopIfTrue="1" text="F">
      <formula>NOT(ISERROR(SEARCH("F",B31)))</formula>
    </cfRule>
  </conditionalFormatting>
  <conditionalFormatting sqref="H31">
    <cfRule type="cellIs" priority="18" dxfId="4" operator="between" stopIfTrue="1">
      <formula>2000</formula>
      <formula>2001</formula>
    </cfRule>
    <cfRule type="cellIs" priority="19" dxfId="3" operator="between" stopIfTrue="1">
      <formula>2002</formula>
      <formula>2020</formula>
    </cfRule>
    <cfRule type="cellIs" priority="20" dxfId="2" operator="between" stopIfTrue="1">
      <formula>1998</formula>
      <formula>1999</formula>
    </cfRule>
    <cfRule type="cellIs" priority="21" dxfId="1" operator="between" stopIfTrue="1">
      <formula>1995</formula>
      <formula>1997</formula>
    </cfRule>
    <cfRule type="cellIs" priority="22" dxfId="0" operator="lessThan" stopIfTrue="1">
      <formula>1995</formula>
    </cfRule>
  </conditionalFormatting>
  <conditionalFormatting sqref="J31 L31:M31">
    <cfRule type="iconSet" priority="17" dxfId="594">
      <iconSet iconSet="3Symbols">
        <cfvo type="percent" val="0"/>
        <cfvo type="num" val="0"/>
        <cfvo type="num" val="0"/>
      </iconSet>
    </cfRule>
  </conditionalFormatting>
  <conditionalFormatting sqref="K26:K28">
    <cfRule type="iconSet" priority="16" dxfId="594">
      <iconSet iconSet="3Symbols">
        <cfvo type="percent" val="0"/>
        <cfvo type="num" val="0"/>
        <cfvo type="num" val="0"/>
      </iconSet>
    </cfRule>
  </conditionalFormatting>
  <conditionalFormatting sqref="K29">
    <cfRule type="iconSet" priority="15" dxfId="594">
      <iconSet iconSet="3Symbols">
        <cfvo type="percent" val="0"/>
        <cfvo type="num" val="0"/>
        <cfvo type="num" val="0"/>
      </iconSet>
    </cfRule>
  </conditionalFormatting>
  <conditionalFormatting sqref="K30">
    <cfRule type="iconSet" priority="14" dxfId="594">
      <iconSet iconSet="3Symbols">
        <cfvo type="percent" val="0"/>
        <cfvo type="num" val="0"/>
        <cfvo type="num" val="0"/>
      </iconSet>
    </cfRule>
  </conditionalFormatting>
  <conditionalFormatting sqref="K31">
    <cfRule type="iconSet" priority="13" dxfId="594">
      <iconSet iconSet="3Symbols">
        <cfvo type="percent" val="0"/>
        <cfvo type="num" val="0"/>
        <cfvo type="num" val="0"/>
      </iconSet>
    </cfRule>
  </conditionalFormatting>
  <conditionalFormatting sqref="K39:K40">
    <cfRule type="iconSet" priority="12" dxfId="594">
      <iconSet iconSet="3Symbols">
        <cfvo type="percent" val="0"/>
        <cfvo type="num" val="0"/>
        <cfvo type="num" val="0"/>
      </iconSet>
    </cfRule>
  </conditionalFormatting>
  <conditionalFormatting sqref="K41">
    <cfRule type="iconSet" priority="11" dxfId="594">
      <iconSet iconSet="3Symbols">
        <cfvo type="percent" val="0"/>
        <cfvo type="num" val="0"/>
        <cfvo type="num" val="0"/>
      </iconSet>
    </cfRule>
  </conditionalFormatting>
  <conditionalFormatting sqref="K42">
    <cfRule type="iconSet" priority="10" dxfId="594">
      <iconSet iconSet="3Symbols">
        <cfvo type="percent" val="0"/>
        <cfvo type="num" val="0"/>
        <cfvo type="num" val="0"/>
      </iconSet>
    </cfRule>
  </conditionalFormatting>
  <conditionalFormatting sqref="K43">
    <cfRule type="iconSet" priority="9" dxfId="594">
      <iconSet iconSet="3Symbols">
        <cfvo type="percent" val="0"/>
        <cfvo type="num" val="0"/>
        <cfvo type="num" val="0"/>
      </iconSet>
    </cfRule>
  </conditionalFormatting>
  <conditionalFormatting sqref="K45:K46">
    <cfRule type="iconSet" priority="8" dxfId="594">
      <iconSet iconSet="3Symbols">
        <cfvo type="percent" val="0"/>
        <cfvo type="num" val="0"/>
        <cfvo type="num" val="0"/>
      </iconSet>
    </cfRule>
  </conditionalFormatting>
  <conditionalFormatting sqref="K47">
    <cfRule type="iconSet" priority="7" dxfId="594">
      <iconSet iconSet="3Symbols">
        <cfvo type="percent" val="0"/>
        <cfvo type="num" val="0"/>
        <cfvo type="num" val="0"/>
      </iconSet>
    </cfRule>
  </conditionalFormatting>
  <conditionalFormatting sqref="K48">
    <cfRule type="iconSet" priority="6" dxfId="594">
      <iconSet iconSet="3Symbols">
        <cfvo type="percent" val="0"/>
        <cfvo type="num" val="0"/>
        <cfvo type="num" val="0"/>
      </iconSet>
    </cfRule>
  </conditionalFormatting>
  <conditionalFormatting sqref="K49">
    <cfRule type="iconSet" priority="5" dxfId="594">
      <iconSet iconSet="3Symbols">
        <cfvo type="percent" val="0"/>
        <cfvo type="num" val="0"/>
        <cfvo type="num" val="0"/>
      </iconSet>
    </cfRule>
  </conditionalFormatting>
  <conditionalFormatting sqref="K51:K52">
    <cfRule type="iconSet" priority="4" dxfId="594">
      <iconSet iconSet="3Symbols">
        <cfvo type="percent" val="0"/>
        <cfvo type="num" val="0"/>
        <cfvo type="num" val="0"/>
      </iconSet>
    </cfRule>
  </conditionalFormatting>
  <conditionalFormatting sqref="K53">
    <cfRule type="iconSet" priority="3" dxfId="594">
      <iconSet iconSet="3Symbols">
        <cfvo type="percent" val="0"/>
        <cfvo type="num" val="0"/>
        <cfvo type="num" val="0"/>
      </iconSet>
    </cfRule>
  </conditionalFormatting>
  <conditionalFormatting sqref="K54">
    <cfRule type="iconSet" priority="2" dxfId="594">
      <iconSet iconSet="3Symbols">
        <cfvo type="percent" val="0"/>
        <cfvo type="num" val="0"/>
        <cfvo type="num" val="0"/>
      </iconSet>
    </cfRule>
  </conditionalFormatting>
  <conditionalFormatting sqref="K55">
    <cfRule type="iconSet" priority="1" dxfId="594">
      <iconSet iconSet="3Symbols">
        <cfvo type="percent" val="0"/>
        <cfvo type="num" val="0"/>
        <cfvo type="num" val="0"/>
      </iconSet>
    </cfRule>
  </conditionalFormatting>
  <dataValidations count="1">
    <dataValidation type="list" allowBlank="1" showInputMessage="1" showErrorMessage="1" sqref="B5:B55">
      <formula1>"H,F"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0"/>
  <sheetViews>
    <sheetView zoomScale="70" zoomScaleNormal="70" zoomScalePageLayoutView="0" workbookViewId="0" topLeftCell="A1">
      <selection activeCell="T43" sqref="T43"/>
    </sheetView>
  </sheetViews>
  <sheetFormatPr defaultColWidth="11.421875" defaultRowHeight="12.75"/>
  <cols>
    <col min="1" max="1" width="17.421875" style="276" customWidth="1"/>
    <col min="2" max="2" width="23.8515625" style="283" customWidth="1"/>
    <col min="3" max="3" width="12.57421875" style="278" customWidth="1"/>
    <col min="4" max="4" width="22.00390625" style="276" bestFit="1" customWidth="1"/>
    <col min="5" max="5" width="18.57421875" style="282" bestFit="1" customWidth="1"/>
    <col min="6" max="6" width="25.140625" style="282" customWidth="1"/>
    <col min="7" max="7" width="14.421875" style="281" bestFit="1" customWidth="1"/>
    <col min="8" max="8" width="12.00390625" style="280" customWidth="1"/>
    <col min="9" max="9" width="8.140625" style="276" customWidth="1"/>
    <col min="10" max="10" width="7.140625" style="278" bestFit="1" customWidth="1"/>
    <col min="11" max="11" width="12.140625" style="278" bestFit="1" customWidth="1"/>
    <col min="12" max="12" width="12.8515625" style="279" bestFit="1" customWidth="1"/>
    <col min="13" max="13" width="13.28125" style="278" bestFit="1" customWidth="1"/>
    <col min="14" max="14" width="12.28125" style="276" bestFit="1" customWidth="1"/>
    <col min="15" max="15" width="9.57421875" style="277" customWidth="1"/>
    <col min="16" max="16" width="5.7109375" style="276" customWidth="1"/>
    <col min="17" max="17" width="13.28125" style="276" bestFit="1" customWidth="1"/>
    <col min="18" max="18" width="12.28125" style="276" bestFit="1" customWidth="1"/>
    <col min="19" max="19" width="4.140625" style="276" customWidth="1"/>
    <col min="20" max="20" width="15.7109375" style="276" bestFit="1" customWidth="1"/>
    <col min="21" max="21" width="12.140625" style="276" bestFit="1" customWidth="1"/>
    <col min="22" max="22" width="3.8515625" style="276" customWidth="1"/>
    <col min="23" max="23" width="16.00390625" style="276" bestFit="1" customWidth="1"/>
    <col min="24" max="24" width="12.140625" style="276" bestFit="1" customWidth="1"/>
    <col min="25" max="16384" width="11.421875" style="276" customWidth="1"/>
  </cols>
  <sheetData>
    <row r="1" spans="1:15" ht="29.25" thickBot="1">
      <c r="A1" s="514" t="s">
        <v>380</v>
      </c>
      <c r="B1" s="515"/>
      <c r="C1" s="515"/>
      <c r="D1" s="515"/>
      <c r="E1" s="515"/>
      <c r="F1" s="516"/>
      <c r="J1" s="389" t="s">
        <v>379</v>
      </c>
      <c r="K1" s="293" t="s">
        <v>378</v>
      </c>
      <c r="L1" s="388" t="s">
        <v>377</v>
      </c>
      <c r="M1" s="387" t="s">
        <v>376</v>
      </c>
      <c r="N1" s="284"/>
      <c r="O1" s="390" t="s">
        <v>375</v>
      </c>
    </row>
    <row r="2" spans="1:15" s="284" customFormat="1" ht="27" thickBot="1">
      <c r="A2" s="521" t="s">
        <v>374</v>
      </c>
      <c r="B2" s="521"/>
      <c r="C2" s="517" t="s">
        <v>373</v>
      </c>
      <c r="D2" s="518"/>
      <c r="E2" s="517" t="s">
        <v>372</v>
      </c>
      <c r="F2" s="518"/>
      <c r="G2" s="292"/>
      <c r="H2" s="280"/>
      <c r="J2" s="389">
        <v>66.95</v>
      </c>
      <c r="K2" s="293">
        <f>((J2-(1.772*4))/8)</f>
        <v>7.48275</v>
      </c>
      <c r="L2" s="388">
        <v>8</v>
      </c>
      <c r="M2" s="387">
        <f>(L2*8)+(1.772*4)</f>
        <v>71.088</v>
      </c>
      <c r="O2" s="382">
        <f>(((J2/4)-1.772))/2</f>
        <v>7.48275</v>
      </c>
    </row>
    <row r="3" spans="1:15" s="284" customFormat="1" ht="27" thickBot="1">
      <c r="A3" s="522"/>
      <c r="B3" s="522"/>
      <c r="C3" s="519" t="s">
        <v>371</v>
      </c>
      <c r="D3" s="520"/>
      <c r="E3" s="523" t="s">
        <v>370</v>
      </c>
      <c r="F3" s="524"/>
      <c r="G3" s="280"/>
      <c r="J3" s="386" t="s">
        <v>369</v>
      </c>
      <c r="K3" s="385">
        <v>3</v>
      </c>
      <c r="L3" s="384">
        <v>2</v>
      </c>
      <c r="M3" s="383">
        <f>K3*L3</f>
        <v>6</v>
      </c>
      <c r="N3" s="276"/>
      <c r="O3" s="382"/>
    </row>
    <row r="4" spans="1:13" ht="26.25">
      <c r="A4" s="380" t="s">
        <v>366</v>
      </c>
      <c r="B4" s="381" t="s">
        <v>368</v>
      </c>
      <c r="C4" s="380" t="s">
        <v>366</v>
      </c>
      <c r="D4" s="379" t="s">
        <v>367</v>
      </c>
      <c r="E4" s="378" t="s">
        <v>366</v>
      </c>
      <c r="F4" s="377" t="s">
        <v>365</v>
      </c>
      <c r="J4" s="376" t="s">
        <v>364</v>
      </c>
      <c r="K4" s="375">
        <v>2</v>
      </c>
      <c r="L4" s="374">
        <v>0</v>
      </c>
      <c r="M4" s="373">
        <f>K4*L4</f>
        <v>0</v>
      </c>
    </row>
    <row r="5" spans="1:13" ht="26.25">
      <c r="A5" s="365" t="s">
        <v>361</v>
      </c>
      <c r="B5" s="366" t="s">
        <v>363</v>
      </c>
      <c r="C5" s="365" t="s">
        <v>361</v>
      </c>
      <c r="D5" s="372" t="s">
        <v>362</v>
      </c>
      <c r="E5" s="363" t="s">
        <v>361</v>
      </c>
      <c r="F5" s="371" t="s">
        <v>360</v>
      </c>
      <c r="J5" s="370" t="s">
        <v>359</v>
      </c>
      <c r="K5" s="369">
        <v>1</v>
      </c>
      <c r="L5" s="368"/>
      <c r="M5" s="367">
        <f>K5*L5</f>
        <v>0</v>
      </c>
    </row>
    <row r="6" spans="1:13" ht="27" thickBot="1">
      <c r="A6" s="365" t="s">
        <v>356</v>
      </c>
      <c r="B6" s="366" t="s">
        <v>358</v>
      </c>
      <c r="C6" s="365" t="s">
        <v>356</v>
      </c>
      <c r="D6" s="364" t="s">
        <v>357</v>
      </c>
      <c r="E6" s="363" t="s">
        <v>356</v>
      </c>
      <c r="F6" s="362" t="s">
        <v>355</v>
      </c>
      <c r="J6" s="361" t="s">
        <v>354</v>
      </c>
      <c r="K6" s="360">
        <v>1.25</v>
      </c>
      <c r="L6" s="359">
        <v>1</v>
      </c>
      <c r="M6" s="358">
        <f>K6*L6</f>
        <v>1.25</v>
      </c>
    </row>
    <row r="7" spans="1:27" ht="47.25" thickBot="1">
      <c r="A7" s="356" t="s">
        <v>351</v>
      </c>
      <c r="B7" s="357" t="s">
        <v>353</v>
      </c>
      <c r="C7" s="356" t="s">
        <v>351</v>
      </c>
      <c r="D7" s="355" t="s">
        <v>352</v>
      </c>
      <c r="E7" s="354" t="s">
        <v>351</v>
      </c>
      <c r="F7" s="353" t="s">
        <v>350</v>
      </c>
      <c r="J7" s="352" t="s">
        <v>349</v>
      </c>
      <c r="K7" s="351">
        <v>0.5</v>
      </c>
      <c r="L7" s="350">
        <v>1</v>
      </c>
      <c r="M7" s="349">
        <f>K7*L7</f>
        <v>0.5</v>
      </c>
      <c r="S7" s="532" t="s">
        <v>400</v>
      </c>
      <c r="T7" s="533"/>
      <c r="U7" s="533"/>
      <c r="V7" s="533"/>
      <c r="W7" s="533"/>
      <c r="X7" s="533"/>
      <c r="Y7" s="533"/>
      <c r="Z7" s="533"/>
      <c r="AA7" s="534"/>
    </row>
    <row r="8" spans="1:27" ht="36.75" customHeight="1" thickBot="1">
      <c r="A8" s="525" t="s">
        <v>348</v>
      </c>
      <c r="B8" s="525"/>
      <c r="C8" s="525" t="s">
        <v>347</v>
      </c>
      <c r="D8" s="525"/>
      <c r="E8" s="525" t="s">
        <v>346</v>
      </c>
      <c r="F8" s="525"/>
      <c r="M8" s="348">
        <f>SUM(M3:M7)</f>
        <v>7.75</v>
      </c>
      <c r="S8" s="438"/>
      <c r="T8" s="439"/>
      <c r="U8" s="439"/>
      <c r="V8" s="439"/>
      <c r="W8" s="439"/>
      <c r="X8" s="439"/>
      <c r="Y8" s="439"/>
      <c r="Z8" s="439"/>
      <c r="AA8" s="440"/>
    </row>
    <row r="9" spans="1:27" ht="43.5" customHeight="1" thickBot="1">
      <c r="A9" s="526" t="s">
        <v>345</v>
      </c>
      <c r="B9" s="526"/>
      <c r="C9" s="527" t="s">
        <v>344</v>
      </c>
      <c r="D9" s="527"/>
      <c r="E9" s="528" t="s">
        <v>343</v>
      </c>
      <c r="F9" s="528"/>
      <c r="G9" s="528"/>
      <c r="H9" s="276"/>
      <c r="J9" s="505" t="s">
        <v>342</v>
      </c>
      <c r="K9" s="506"/>
      <c r="L9" s="506"/>
      <c r="M9" s="507"/>
      <c r="S9" s="438"/>
      <c r="T9" s="439"/>
      <c r="U9" s="439"/>
      <c r="V9" s="439"/>
      <c r="W9" s="439"/>
      <c r="X9" s="439"/>
      <c r="Y9" s="439"/>
      <c r="Z9" s="439"/>
      <c r="AA9" s="440"/>
    </row>
    <row r="10" spans="1:27" ht="24" thickBot="1">
      <c r="A10" s="347"/>
      <c r="B10" s="347"/>
      <c r="C10" s="346"/>
      <c r="D10" s="346"/>
      <c r="E10" s="345"/>
      <c r="F10" s="345"/>
      <c r="G10" s="345"/>
      <c r="H10" s="276"/>
      <c r="J10" s="344"/>
      <c r="K10" s="343"/>
      <c r="L10" s="342" t="s">
        <v>341</v>
      </c>
      <c r="M10" s="341"/>
      <c r="S10" s="438"/>
      <c r="T10" s="439"/>
      <c r="U10" s="439"/>
      <c r="V10" s="439"/>
      <c r="W10" s="439"/>
      <c r="X10" s="439"/>
      <c r="Y10" s="439"/>
      <c r="Z10" s="439"/>
      <c r="AA10" s="440"/>
    </row>
    <row r="11" spans="1:27" ht="20.25" customHeight="1" thickBot="1" thickTop="1">
      <c r="A11" s="529" t="s">
        <v>111</v>
      </c>
      <c r="B11" s="311" t="s">
        <v>333</v>
      </c>
      <c r="C11" s="309" t="s">
        <v>24</v>
      </c>
      <c r="D11" s="308"/>
      <c r="E11" s="322" t="s">
        <v>112</v>
      </c>
      <c r="F11" s="334" t="s">
        <v>113</v>
      </c>
      <c r="G11" s="340">
        <v>0.0023263888888888887</v>
      </c>
      <c r="H11" s="511">
        <f>SUM(G11:G13)</f>
        <v>0.010787037037037036</v>
      </c>
      <c r="I11" s="306">
        <v>59.3</v>
      </c>
      <c r="J11" s="278">
        <v>6.75</v>
      </c>
      <c r="K11" s="293">
        <f>((I11-(1.772*4))/8)</f>
        <v>6.5264999999999995</v>
      </c>
      <c r="L11" s="279">
        <v>1</v>
      </c>
      <c r="M11" s="340">
        <v>0.0027199074074074074</v>
      </c>
      <c r="N11" s="511">
        <f>SUM(M11:M13)</f>
        <v>0.012395833333333335</v>
      </c>
      <c r="O11" s="331">
        <v>1</v>
      </c>
      <c r="Q11" s="339">
        <v>0.002997685185185185</v>
      </c>
      <c r="R11" s="499">
        <f>SUM(Q11:Q13)</f>
        <v>0.013414351851851851</v>
      </c>
      <c r="S11" s="438"/>
      <c r="T11" s="535" t="s">
        <v>401</v>
      </c>
      <c r="U11" s="536"/>
      <c r="V11" s="436"/>
      <c r="W11" s="339">
        <v>0.002627314814814815</v>
      </c>
      <c r="X11" s="511">
        <f>SUM(W11:W13)</f>
        <v>0.01138888888888889</v>
      </c>
      <c r="Y11" s="436"/>
      <c r="Z11" s="437"/>
      <c r="AA11" s="440"/>
    </row>
    <row r="12" spans="1:27" ht="19.5" customHeight="1" thickBot="1">
      <c r="A12" s="530"/>
      <c r="B12" s="311" t="s">
        <v>333</v>
      </c>
      <c r="C12" s="303" t="s">
        <v>23</v>
      </c>
      <c r="D12" s="302"/>
      <c r="E12" s="318" t="s">
        <v>114</v>
      </c>
      <c r="F12" s="333" t="s">
        <v>115</v>
      </c>
      <c r="G12" s="338">
        <v>0.003912037037037037</v>
      </c>
      <c r="H12" s="512"/>
      <c r="I12" s="301">
        <v>74.35</v>
      </c>
      <c r="J12" s="278">
        <v>8.5</v>
      </c>
      <c r="K12" s="293">
        <f>((I12-(1.772*4))/8)</f>
        <v>8.40775</v>
      </c>
      <c r="L12" s="279">
        <v>1</v>
      </c>
      <c r="M12" s="338">
        <v>0.004120370370370371</v>
      </c>
      <c r="N12" s="512"/>
      <c r="Q12" s="337">
        <v>0.004293981481481481</v>
      </c>
      <c r="R12" s="500"/>
      <c r="S12" s="438"/>
      <c r="T12" s="537"/>
      <c r="U12" s="538"/>
      <c r="V12" s="439"/>
      <c r="W12" s="337">
        <v>0.0037731481481481483</v>
      </c>
      <c r="X12" s="512"/>
      <c r="Y12" s="439"/>
      <c r="Z12" s="445">
        <v>1</v>
      </c>
      <c r="AA12" s="440"/>
    </row>
    <row r="13" spans="1:27" ht="19.5" customHeight="1" thickBot="1">
      <c r="A13" s="531"/>
      <c r="B13" s="304" t="s">
        <v>333</v>
      </c>
      <c r="C13" s="298" t="s">
        <v>23</v>
      </c>
      <c r="D13" s="297"/>
      <c r="E13" s="314" t="s">
        <v>340</v>
      </c>
      <c r="F13" s="332" t="s">
        <v>277</v>
      </c>
      <c r="G13" s="336">
        <v>0.004548611111111111</v>
      </c>
      <c r="H13" s="513"/>
      <c r="I13" s="310">
        <v>73.65</v>
      </c>
      <c r="J13" s="278">
        <v>8.5</v>
      </c>
      <c r="K13" s="293">
        <f>((I13-(1.772*4))/8)</f>
        <v>8.320250000000001</v>
      </c>
      <c r="L13" s="279">
        <v>1</v>
      </c>
      <c r="M13" s="336">
        <v>0.005555555555555556</v>
      </c>
      <c r="N13" s="513"/>
      <c r="Q13" s="335">
        <v>0.006122685185185185</v>
      </c>
      <c r="R13" s="501"/>
      <c r="S13" s="438"/>
      <c r="T13" s="539"/>
      <c r="U13" s="540"/>
      <c r="V13" s="443"/>
      <c r="W13" s="335">
        <v>0.0049884259259259265</v>
      </c>
      <c r="X13" s="513"/>
      <c r="Y13" s="443"/>
      <c r="Z13" s="444"/>
      <c r="AA13" s="440"/>
    </row>
    <row r="14" spans="5:27" ht="27" thickBot="1">
      <c r="E14" s="284"/>
      <c r="F14" s="284"/>
      <c r="K14" s="293"/>
      <c r="M14" s="281"/>
      <c r="N14" s="280"/>
      <c r="S14" s="438"/>
      <c r="T14" s="439"/>
      <c r="U14" s="439"/>
      <c r="V14" s="439"/>
      <c r="W14" s="439"/>
      <c r="X14" s="439"/>
      <c r="Y14" s="439"/>
      <c r="Z14" s="439"/>
      <c r="AA14" s="440"/>
    </row>
    <row r="15" spans="1:27" ht="18.75" customHeight="1" thickBot="1">
      <c r="A15" s="529" t="s">
        <v>116</v>
      </c>
      <c r="B15" s="311" t="s">
        <v>333</v>
      </c>
      <c r="C15" s="309" t="s">
        <v>24</v>
      </c>
      <c r="D15" s="308"/>
      <c r="E15" s="323" t="s">
        <v>117</v>
      </c>
      <c r="F15" s="334" t="s">
        <v>118</v>
      </c>
      <c r="G15" s="300">
        <v>0.0021180555555555553</v>
      </c>
      <c r="H15" s="508">
        <f>SUM(G15:G17)</f>
        <v>0.011631944444444445</v>
      </c>
      <c r="I15" s="326">
        <v>63.9</v>
      </c>
      <c r="J15" s="278">
        <v>7.25</v>
      </c>
      <c r="K15" s="293">
        <f>((I15-(1.772*4))/8)</f>
        <v>7.1015</v>
      </c>
      <c r="L15" s="279">
        <v>6</v>
      </c>
      <c r="M15" s="300">
        <v>0.0022800925925925927</v>
      </c>
      <c r="N15" s="508">
        <f>SUM(M15:M17)</f>
        <v>0.013449074074074073</v>
      </c>
      <c r="O15" s="305">
        <v>0</v>
      </c>
      <c r="P15" s="276" t="s">
        <v>24</v>
      </c>
      <c r="S15" s="438"/>
      <c r="T15" s="439"/>
      <c r="U15" s="439"/>
      <c r="V15" s="439"/>
      <c r="W15" s="439"/>
      <c r="X15" s="439"/>
      <c r="Y15" s="439"/>
      <c r="Z15" s="439"/>
      <c r="AA15" s="440"/>
    </row>
    <row r="16" spans="1:27" ht="19.5" customHeight="1" thickBot="1">
      <c r="A16" s="530"/>
      <c r="B16" s="311" t="s">
        <v>333</v>
      </c>
      <c r="C16" s="303" t="s">
        <v>23</v>
      </c>
      <c r="D16" s="302"/>
      <c r="E16" s="319" t="s">
        <v>276</v>
      </c>
      <c r="F16" s="333" t="s">
        <v>278</v>
      </c>
      <c r="G16" s="317">
        <v>0.004594907407407408</v>
      </c>
      <c r="H16" s="509"/>
      <c r="I16" s="276">
        <v>66.95</v>
      </c>
      <c r="J16" s="278">
        <v>7.5</v>
      </c>
      <c r="K16" s="293">
        <f>((I16-(1.772*4))/8)</f>
        <v>7.48275</v>
      </c>
      <c r="L16" s="279">
        <v>6</v>
      </c>
      <c r="M16" s="317">
        <v>0.004780092592592592</v>
      </c>
      <c r="N16" s="509"/>
      <c r="S16" s="438"/>
      <c r="T16" s="439"/>
      <c r="U16" s="439"/>
      <c r="V16" s="439"/>
      <c r="W16" s="439"/>
      <c r="X16" s="439"/>
      <c r="Y16" s="439"/>
      <c r="Z16" s="439"/>
      <c r="AA16" s="440"/>
    </row>
    <row r="17" spans="1:27" ht="19.5" customHeight="1" thickBot="1">
      <c r="A17" s="531"/>
      <c r="B17" s="304" t="s">
        <v>333</v>
      </c>
      <c r="C17" s="298" t="s">
        <v>23</v>
      </c>
      <c r="D17" s="297"/>
      <c r="E17" s="315" t="s">
        <v>281</v>
      </c>
      <c r="F17" s="332" t="s">
        <v>301</v>
      </c>
      <c r="G17" s="313">
        <v>0.004918981481481482</v>
      </c>
      <c r="H17" s="510"/>
      <c r="I17" s="326">
        <v>77.25</v>
      </c>
      <c r="J17" s="278">
        <v>9</v>
      </c>
      <c r="K17" s="293">
        <f>((I17-(1.772*4))/8)</f>
        <v>8.77025</v>
      </c>
      <c r="L17" s="279">
        <v>6</v>
      </c>
      <c r="M17" s="313">
        <v>0.006388888888888888</v>
      </c>
      <c r="N17" s="510"/>
      <c r="S17" s="438"/>
      <c r="T17" s="439"/>
      <c r="U17" s="439"/>
      <c r="V17" s="439"/>
      <c r="W17" s="439"/>
      <c r="X17" s="439"/>
      <c r="Y17" s="439"/>
      <c r="Z17" s="439"/>
      <c r="AA17" s="440"/>
    </row>
    <row r="18" spans="5:27" ht="27" thickBot="1">
      <c r="E18" s="284"/>
      <c r="F18" s="284"/>
      <c r="K18" s="293"/>
      <c r="M18" s="281"/>
      <c r="N18" s="280"/>
      <c r="S18" s="438"/>
      <c r="T18" s="439"/>
      <c r="U18" s="439"/>
      <c r="V18" s="439"/>
      <c r="W18" s="439"/>
      <c r="X18" s="439"/>
      <c r="Y18" s="439"/>
      <c r="Z18" s="439"/>
      <c r="AA18" s="440"/>
    </row>
    <row r="19" spans="1:27" ht="18.75" customHeight="1" thickBot="1" thickTop="1">
      <c r="A19" s="529" t="s">
        <v>119</v>
      </c>
      <c r="B19" s="311" t="s">
        <v>333</v>
      </c>
      <c r="C19" s="309" t="s">
        <v>24</v>
      </c>
      <c r="D19" s="329"/>
      <c r="E19" s="323" t="s">
        <v>282</v>
      </c>
      <c r="F19" s="322" t="s">
        <v>283</v>
      </c>
      <c r="G19" s="300">
        <v>0.0023958333333333336</v>
      </c>
      <c r="H19" s="508">
        <f>SUM(G19:G21)</f>
        <v>0.013750000000000002</v>
      </c>
      <c r="I19" s="306">
        <v>59.7</v>
      </c>
      <c r="J19" s="278">
        <v>6.75</v>
      </c>
      <c r="K19" s="293">
        <f>((I19-(1.772*4))/8)</f>
        <v>6.5765</v>
      </c>
      <c r="L19" s="279">
        <v>3</v>
      </c>
      <c r="M19" s="300">
        <v>0.0027199074074074074</v>
      </c>
      <c r="N19" s="508">
        <f>SUM(M19:M21)</f>
        <v>0.014675925925925926</v>
      </c>
      <c r="O19" s="331">
        <v>4</v>
      </c>
      <c r="Q19" s="300">
        <v>0.0030671296296296297</v>
      </c>
      <c r="R19" s="502">
        <f>SUM(Q19:Q21)</f>
        <v>0.014652777777777778</v>
      </c>
      <c r="S19" s="438"/>
      <c r="T19" s="300">
        <v>0.0026041666666666665</v>
      </c>
      <c r="U19" s="511">
        <f>SUM(T19:T21)</f>
        <v>0.013969907407407407</v>
      </c>
      <c r="V19" s="436"/>
      <c r="W19" s="436"/>
      <c r="X19" s="436"/>
      <c r="Y19" s="536" t="s">
        <v>401</v>
      </c>
      <c r="Z19" s="541"/>
      <c r="AA19" s="440"/>
    </row>
    <row r="20" spans="1:27" ht="19.5" customHeight="1" thickBot="1">
      <c r="A20" s="530"/>
      <c r="B20" s="311" t="s">
        <v>333</v>
      </c>
      <c r="C20" s="303" t="s">
        <v>23</v>
      </c>
      <c r="D20" s="328"/>
      <c r="E20" s="319" t="s">
        <v>279</v>
      </c>
      <c r="F20" s="318" t="s">
        <v>280</v>
      </c>
      <c r="G20" s="317">
        <v>0.005543981481481482</v>
      </c>
      <c r="H20" s="509"/>
      <c r="I20" s="301">
        <v>69.85</v>
      </c>
      <c r="J20" s="278">
        <v>8</v>
      </c>
      <c r="K20" s="293">
        <f>((I20-(1.772*4))/8)</f>
        <v>7.845249999999999</v>
      </c>
      <c r="L20" s="279">
        <v>3</v>
      </c>
      <c r="M20" s="317">
        <v>0.005798611111111111</v>
      </c>
      <c r="N20" s="509"/>
      <c r="Q20" s="317">
        <v>0.00568287037037037</v>
      </c>
      <c r="R20" s="503"/>
      <c r="S20" s="438"/>
      <c r="T20" s="330">
        <v>0.005601851851851852</v>
      </c>
      <c r="U20" s="512"/>
      <c r="V20" s="439"/>
      <c r="W20" s="441">
        <v>3</v>
      </c>
      <c r="X20" s="439"/>
      <c r="Y20" s="538"/>
      <c r="Z20" s="542"/>
      <c r="AA20" s="440"/>
    </row>
    <row r="21" spans="1:27" ht="19.5" customHeight="1" thickBot="1">
      <c r="A21" s="531"/>
      <c r="B21" s="304" t="s">
        <v>333</v>
      </c>
      <c r="C21" s="298" t="s">
        <v>23</v>
      </c>
      <c r="D21" s="316"/>
      <c r="E21" s="315" t="s">
        <v>285</v>
      </c>
      <c r="F21" s="314" t="s">
        <v>286</v>
      </c>
      <c r="G21" s="313">
        <v>0.005810185185185186</v>
      </c>
      <c r="H21" s="510"/>
      <c r="I21" s="310">
        <v>62.4</v>
      </c>
      <c r="J21" s="278">
        <v>7</v>
      </c>
      <c r="K21" s="293">
        <f>((I21-(1.772*4))/8)</f>
        <v>6.914</v>
      </c>
      <c r="L21" s="279">
        <v>3</v>
      </c>
      <c r="M21" s="313">
        <v>0.0061574074074074074</v>
      </c>
      <c r="N21" s="510"/>
      <c r="Q21" s="313">
        <v>0.005902777777777778</v>
      </c>
      <c r="R21" s="504"/>
      <c r="S21" s="438"/>
      <c r="T21" s="313">
        <v>0.005763888888888889</v>
      </c>
      <c r="U21" s="513"/>
      <c r="V21" s="443"/>
      <c r="W21" s="443"/>
      <c r="X21" s="443"/>
      <c r="Y21" s="540"/>
      <c r="Z21" s="543"/>
      <c r="AA21" s="440"/>
    </row>
    <row r="22" spans="5:27" ht="27" thickBot="1">
      <c r="E22" s="284"/>
      <c r="F22" s="284"/>
      <c r="K22" s="293"/>
      <c r="M22" s="281"/>
      <c r="N22" s="280"/>
      <c r="S22" s="438"/>
      <c r="T22" s="439"/>
      <c r="U22" s="439"/>
      <c r="V22" s="439"/>
      <c r="W22" s="439"/>
      <c r="X22" s="439"/>
      <c r="Y22" s="439"/>
      <c r="Z22" s="439"/>
      <c r="AA22" s="440"/>
    </row>
    <row r="23" spans="1:27" ht="18.75" customHeight="1" thickBot="1" thickTop="1">
      <c r="A23" s="529" t="s">
        <v>120</v>
      </c>
      <c r="B23" s="311" t="s">
        <v>333</v>
      </c>
      <c r="C23" s="309" t="s">
        <v>24</v>
      </c>
      <c r="D23" s="329"/>
      <c r="E23" s="323" t="s">
        <v>245</v>
      </c>
      <c r="F23" s="322" t="s">
        <v>287</v>
      </c>
      <c r="G23" s="300">
        <v>0.002546296296296296</v>
      </c>
      <c r="H23" s="508">
        <f>SUM(G23:G25)</f>
        <v>0.014432870370370368</v>
      </c>
      <c r="I23" s="306">
        <v>50.6</v>
      </c>
      <c r="J23" s="278">
        <v>5.5</v>
      </c>
      <c r="K23" s="293">
        <f>((I23-(1.772*4))/8)</f>
        <v>5.439</v>
      </c>
      <c r="L23" s="279">
        <v>5</v>
      </c>
      <c r="M23" s="300">
        <v>0.004189814814814815</v>
      </c>
      <c r="N23" s="508">
        <f>SUM(M23:M25)</f>
        <v>0.015625</v>
      </c>
      <c r="O23" s="277">
        <v>5</v>
      </c>
      <c r="S23" s="438"/>
      <c r="T23" s="439"/>
      <c r="U23" s="439"/>
      <c r="V23" s="439"/>
      <c r="W23" s="439"/>
      <c r="X23" s="439"/>
      <c r="Y23" s="439"/>
      <c r="Z23" s="439"/>
      <c r="AA23" s="440"/>
    </row>
    <row r="24" spans="1:27" ht="19.5" customHeight="1" thickBot="1">
      <c r="A24" s="530"/>
      <c r="B24" s="311" t="s">
        <v>333</v>
      </c>
      <c r="C24" s="303" t="s">
        <v>23</v>
      </c>
      <c r="D24" s="328"/>
      <c r="E24" s="319" t="s">
        <v>288</v>
      </c>
      <c r="F24" s="318" t="s">
        <v>209</v>
      </c>
      <c r="G24" s="317">
        <v>0.005891203703703703</v>
      </c>
      <c r="H24" s="509"/>
      <c r="I24" s="301">
        <v>71.85</v>
      </c>
      <c r="J24" s="278">
        <v>8.25</v>
      </c>
      <c r="K24" s="293">
        <f>((I24-(1.772*4))/8)</f>
        <v>8.09525</v>
      </c>
      <c r="L24" s="279">
        <v>5</v>
      </c>
      <c r="M24" s="317">
        <v>0.005671296296296296</v>
      </c>
      <c r="N24" s="509"/>
      <c r="S24" s="438"/>
      <c r="T24" s="439"/>
      <c r="U24" s="439"/>
      <c r="V24" s="439"/>
      <c r="W24" s="439"/>
      <c r="X24" s="439"/>
      <c r="Y24" s="439"/>
      <c r="Z24" s="439"/>
      <c r="AA24" s="440"/>
    </row>
    <row r="25" spans="1:27" ht="19.5" customHeight="1" thickBot="1">
      <c r="A25" s="531"/>
      <c r="B25" s="304" t="s">
        <v>333</v>
      </c>
      <c r="C25" s="298" t="s">
        <v>23</v>
      </c>
      <c r="D25" s="327"/>
      <c r="E25" s="315" t="s">
        <v>289</v>
      </c>
      <c r="F25" s="314" t="s">
        <v>290</v>
      </c>
      <c r="G25" s="325">
        <v>0.00599537037037037</v>
      </c>
      <c r="H25" s="510"/>
      <c r="I25" s="326">
        <v>78.45</v>
      </c>
      <c r="J25" s="278">
        <v>9</v>
      </c>
      <c r="K25" s="293">
        <f>((I25-(1.772*4))/8)</f>
        <v>8.920250000000001</v>
      </c>
      <c r="L25" s="279">
        <v>5</v>
      </c>
      <c r="M25" s="325">
        <v>0.005763888888888889</v>
      </c>
      <c r="N25" s="510"/>
      <c r="S25" s="438"/>
      <c r="T25" s="439"/>
      <c r="U25" s="439"/>
      <c r="V25" s="439"/>
      <c r="W25" s="439"/>
      <c r="X25" s="439"/>
      <c r="Y25" s="439"/>
      <c r="Z25" s="439"/>
      <c r="AA25" s="440"/>
    </row>
    <row r="26" spans="5:27" ht="27" thickBot="1">
      <c r="E26" s="284"/>
      <c r="F26" s="284"/>
      <c r="K26" s="293"/>
      <c r="M26" s="281"/>
      <c r="N26" s="280"/>
      <c r="S26" s="438"/>
      <c r="T26" s="439"/>
      <c r="U26" s="439"/>
      <c r="V26" s="439"/>
      <c r="W26" s="439"/>
      <c r="X26" s="439"/>
      <c r="Y26" s="439"/>
      <c r="Z26" s="439"/>
      <c r="AA26" s="440"/>
    </row>
    <row r="27" spans="1:27" ht="18.75" customHeight="1" thickBot="1" thickTop="1">
      <c r="A27" s="529" t="s">
        <v>121</v>
      </c>
      <c r="B27" s="311" t="s">
        <v>333</v>
      </c>
      <c r="C27" s="309" t="s">
        <v>24</v>
      </c>
      <c r="D27" s="324"/>
      <c r="E27" s="323" t="s">
        <v>292</v>
      </c>
      <c r="F27" s="322" t="s">
        <v>293</v>
      </c>
      <c r="G27" s="300">
        <v>0.0025810185185185185</v>
      </c>
      <c r="H27" s="508">
        <f>SUM(G27:G29)</f>
        <v>0.016898148148148148</v>
      </c>
      <c r="I27" s="306">
        <v>56.7</v>
      </c>
      <c r="J27" s="278">
        <v>6.25</v>
      </c>
      <c r="K27" s="293">
        <f>((I27-(1.772*4))/8)</f>
        <v>6.2015</v>
      </c>
      <c r="L27" s="279">
        <v>4</v>
      </c>
      <c r="M27" s="300">
        <v>0.0024537037037037036</v>
      </c>
      <c r="N27" s="508">
        <f>SUM(M27:M29)</f>
        <v>0.014143518518518517</v>
      </c>
      <c r="O27" s="321">
        <v>3</v>
      </c>
      <c r="Q27" s="300">
        <v>0.0022337962962962967</v>
      </c>
      <c r="R27" s="502">
        <f>SUM(Q27:Q29)</f>
        <v>0.015439814814814816</v>
      </c>
      <c r="S27" s="438"/>
      <c r="T27" s="300">
        <v>0.002337962962962963</v>
      </c>
      <c r="U27" s="508">
        <f>SUM(T27:T29)</f>
        <v>0.014016203703703704</v>
      </c>
      <c r="V27" s="436"/>
      <c r="W27" s="436"/>
      <c r="X27" s="436"/>
      <c r="Y27" s="536" t="s">
        <v>401</v>
      </c>
      <c r="Z27" s="541"/>
      <c r="AA27" s="440"/>
    </row>
    <row r="28" spans="1:27" ht="19.5" customHeight="1" thickBot="1">
      <c r="A28" s="530"/>
      <c r="B28" s="311" t="s">
        <v>333</v>
      </c>
      <c r="C28" s="303" t="s">
        <v>23</v>
      </c>
      <c r="D28" s="320"/>
      <c r="E28" s="319" t="s">
        <v>339</v>
      </c>
      <c r="F28" s="318" t="s">
        <v>190</v>
      </c>
      <c r="G28" s="317">
        <v>0.006805555555555557</v>
      </c>
      <c r="H28" s="509"/>
      <c r="I28" s="301">
        <v>64.5</v>
      </c>
      <c r="J28" s="278">
        <v>7.25</v>
      </c>
      <c r="K28" s="293">
        <f>((I28-(1.772*4))/8)</f>
        <v>7.1765</v>
      </c>
      <c r="L28" s="279">
        <v>4</v>
      </c>
      <c r="M28" s="317">
        <v>0.005451388888888888</v>
      </c>
      <c r="N28" s="509"/>
      <c r="Q28" s="317">
        <v>0.0059722222222222225</v>
      </c>
      <c r="R28" s="503"/>
      <c r="S28" s="438"/>
      <c r="T28" s="317">
        <v>0.00525462962962963</v>
      </c>
      <c r="U28" s="509"/>
      <c r="V28" s="439"/>
      <c r="W28" s="441">
        <v>4</v>
      </c>
      <c r="X28" s="439"/>
      <c r="Y28" s="538"/>
      <c r="Z28" s="542"/>
      <c r="AA28" s="440"/>
    </row>
    <row r="29" spans="1:27" ht="19.5" customHeight="1" thickBot="1">
      <c r="A29" s="531"/>
      <c r="B29" s="304" t="s">
        <v>333</v>
      </c>
      <c r="C29" s="298" t="s">
        <v>23</v>
      </c>
      <c r="D29" s="316"/>
      <c r="E29" s="315" t="s">
        <v>291</v>
      </c>
      <c r="F29" s="314" t="s">
        <v>244</v>
      </c>
      <c r="G29" s="313">
        <v>0.007511574074074074</v>
      </c>
      <c r="H29" s="510"/>
      <c r="I29" s="310">
        <v>50.7</v>
      </c>
      <c r="J29" s="278">
        <v>5.5</v>
      </c>
      <c r="K29" s="293">
        <f>((I29-(1.772*4))/8)</f>
        <v>5.4515</v>
      </c>
      <c r="L29" s="279">
        <v>4</v>
      </c>
      <c r="M29" s="313">
        <v>0.006238425925925925</v>
      </c>
      <c r="N29" s="510"/>
      <c r="Q29" s="313">
        <v>0.007233796296296296</v>
      </c>
      <c r="R29" s="504"/>
      <c r="S29" s="438"/>
      <c r="T29" s="313">
        <v>0.006423611111111112</v>
      </c>
      <c r="U29" s="510"/>
      <c r="V29" s="443"/>
      <c r="W29" s="443"/>
      <c r="X29" s="443"/>
      <c r="Y29" s="540"/>
      <c r="Z29" s="543"/>
      <c r="AA29" s="440"/>
    </row>
    <row r="30" spans="5:27" ht="27" thickBot="1">
      <c r="E30" s="284"/>
      <c r="F30" s="284"/>
      <c r="K30" s="293"/>
      <c r="M30" s="281"/>
      <c r="N30" s="280"/>
      <c r="S30" s="438"/>
      <c r="T30" s="439"/>
      <c r="U30" s="439"/>
      <c r="V30" s="439"/>
      <c r="W30" s="439"/>
      <c r="X30" s="439"/>
      <c r="Y30" s="439"/>
      <c r="Z30" s="439"/>
      <c r="AA30" s="440"/>
    </row>
    <row r="31" spans="1:27" ht="18.75" customHeight="1" thickBot="1">
      <c r="A31" s="529" t="s">
        <v>338</v>
      </c>
      <c r="B31" s="311" t="s">
        <v>337</v>
      </c>
      <c r="C31" s="309" t="s">
        <v>24</v>
      </c>
      <c r="D31" s="308"/>
      <c r="E31" s="307" t="s">
        <v>155</v>
      </c>
      <c r="F31" s="307" t="s">
        <v>149</v>
      </c>
      <c r="G31" s="300" t="s">
        <v>335</v>
      </c>
      <c r="H31" s="508" t="s">
        <v>335</v>
      </c>
      <c r="I31" s="312">
        <v>55.9</v>
      </c>
      <c r="J31" s="278">
        <v>6.25</v>
      </c>
      <c r="K31" s="293">
        <f>((I31-(1.772*4))/8)</f>
        <v>6.1015</v>
      </c>
      <c r="L31" s="279">
        <v>7</v>
      </c>
      <c r="M31" s="300">
        <v>0.002673611111111111</v>
      </c>
      <c r="N31" s="508">
        <f>SUM(M31:M33)</f>
        <v>0.016481481481481482</v>
      </c>
      <c r="O31" s="277">
        <v>7</v>
      </c>
      <c r="P31" s="276" t="s">
        <v>24</v>
      </c>
      <c r="S31" s="438"/>
      <c r="T31" s="439"/>
      <c r="U31" s="439"/>
      <c r="V31" s="439"/>
      <c r="W31" s="439"/>
      <c r="X31" s="439"/>
      <c r="Y31" s="439"/>
      <c r="Z31" s="439"/>
      <c r="AA31" s="440"/>
    </row>
    <row r="32" spans="1:27" ht="18.75" customHeight="1" thickBot="1">
      <c r="A32" s="530"/>
      <c r="B32" s="311" t="s">
        <v>337</v>
      </c>
      <c r="C32" s="303" t="s">
        <v>23</v>
      </c>
      <c r="D32" s="302"/>
      <c r="E32" s="307" t="s">
        <v>186</v>
      </c>
      <c r="F32" s="307" t="s">
        <v>187</v>
      </c>
      <c r="G32" s="300" t="s">
        <v>335</v>
      </c>
      <c r="H32" s="509"/>
      <c r="I32" s="310">
        <v>67.15</v>
      </c>
      <c r="J32" s="278">
        <v>7.75</v>
      </c>
      <c r="K32" s="293">
        <f>((I32-(1.772*4))/8)</f>
        <v>7.507750000000001</v>
      </c>
      <c r="L32" s="279">
        <v>7</v>
      </c>
      <c r="M32" s="300">
        <v>0.006782407407407408</v>
      </c>
      <c r="N32" s="509"/>
      <c r="S32" s="438"/>
      <c r="T32" s="439"/>
      <c r="U32" s="439"/>
      <c r="V32" s="439"/>
      <c r="W32" s="439"/>
      <c r="X32" s="439"/>
      <c r="Y32" s="439"/>
      <c r="Z32" s="439"/>
      <c r="AA32" s="440"/>
    </row>
    <row r="33" spans="1:27" ht="19.5" customHeight="1" thickBot="1" thickTop="1">
      <c r="A33" s="531"/>
      <c r="B33" s="304" t="s">
        <v>337</v>
      </c>
      <c r="C33" s="298" t="s">
        <v>23</v>
      </c>
      <c r="D33" s="297"/>
      <c r="E33" s="296" t="s">
        <v>194</v>
      </c>
      <c r="F33" s="295" t="s">
        <v>195</v>
      </c>
      <c r="G33" s="285" t="s">
        <v>335</v>
      </c>
      <c r="H33" s="510"/>
      <c r="I33" s="294">
        <v>70.8</v>
      </c>
      <c r="J33" s="278">
        <v>8</v>
      </c>
      <c r="K33" s="293">
        <f>((I33-(1.772*4))/8)</f>
        <v>7.9639999999999995</v>
      </c>
      <c r="L33" s="279">
        <v>7</v>
      </c>
      <c r="M33" s="285">
        <v>0.007025462962962963</v>
      </c>
      <c r="N33" s="510"/>
      <c r="S33" s="438"/>
      <c r="T33" s="439"/>
      <c r="U33" s="439"/>
      <c r="V33" s="439"/>
      <c r="W33" s="439"/>
      <c r="X33" s="439"/>
      <c r="Y33" s="439"/>
      <c r="Z33" s="439"/>
      <c r="AA33" s="440"/>
    </row>
    <row r="34" spans="5:27" ht="27" thickBot="1">
      <c r="E34" s="292"/>
      <c r="F34" s="280"/>
      <c r="G34" s="276"/>
      <c r="H34" s="276"/>
      <c r="K34" s="293"/>
      <c r="M34" s="276"/>
      <c r="S34" s="438"/>
      <c r="T34" s="439"/>
      <c r="U34" s="439"/>
      <c r="V34" s="439"/>
      <c r="W34" s="439"/>
      <c r="X34" s="439"/>
      <c r="Y34" s="439"/>
      <c r="Z34" s="439"/>
      <c r="AA34" s="440"/>
    </row>
    <row r="35" spans="1:27" ht="20.25" customHeight="1" thickBot="1" thickTop="1">
      <c r="A35" s="529" t="s">
        <v>336</v>
      </c>
      <c r="B35" s="304" t="s">
        <v>159</v>
      </c>
      <c r="C35" s="309" t="s">
        <v>24</v>
      </c>
      <c r="D35" s="308"/>
      <c r="E35" s="307" t="s">
        <v>158</v>
      </c>
      <c r="F35" s="307" t="s">
        <v>302</v>
      </c>
      <c r="G35" s="300" t="s">
        <v>335</v>
      </c>
      <c r="H35" s="508" t="s">
        <v>335</v>
      </c>
      <c r="I35" s="306">
        <v>62.9</v>
      </c>
      <c r="J35" s="278">
        <v>7</v>
      </c>
      <c r="K35" s="293">
        <f>((I35-(1.772*4))/8)</f>
        <v>6.9765</v>
      </c>
      <c r="L35" s="279">
        <v>2</v>
      </c>
      <c r="M35" s="300">
        <v>0.0025810185185185185</v>
      </c>
      <c r="N35" s="508">
        <f>SUM(M35:M37)</f>
        <v>0.013043981481481483</v>
      </c>
      <c r="O35" s="305">
        <v>2</v>
      </c>
      <c r="Q35" s="300">
        <v>0.0037152777777777774</v>
      </c>
      <c r="R35" s="502">
        <f>SUM(Q35:Q37)</f>
        <v>0.014513888888888889</v>
      </c>
      <c r="S35" s="438"/>
      <c r="T35" s="535" t="s">
        <v>402</v>
      </c>
      <c r="U35" s="536"/>
      <c r="V35" s="436"/>
      <c r="W35" s="300">
        <v>0.003275462962962963</v>
      </c>
      <c r="X35" s="508">
        <f>SUM(W35:W37)</f>
        <v>0.013472222222222222</v>
      </c>
      <c r="Y35" s="436"/>
      <c r="Z35" s="437"/>
      <c r="AA35" s="440"/>
    </row>
    <row r="36" spans="1:27" ht="19.5" customHeight="1" thickBot="1">
      <c r="A36" s="530"/>
      <c r="B36" s="304" t="s">
        <v>159</v>
      </c>
      <c r="C36" s="303" t="s">
        <v>23</v>
      </c>
      <c r="D36" s="302"/>
      <c r="E36" s="296" t="s">
        <v>183</v>
      </c>
      <c r="F36" s="295" t="s">
        <v>303</v>
      </c>
      <c r="G36" s="300" t="s">
        <v>335</v>
      </c>
      <c r="H36" s="509"/>
      <c r="I36" s="301">
        <v>68.65</v>
      </c>
      <c r="J36" s="278">
        <v>7.75</v>
      </c>
      <c r="K36" s="293">
        <f>((I36-(1.772*4))/8)</f>
        <v>7.695250000000001</v>
      </c>
      <c r="L36" s="279">
        <v>2</v>
      </c>
      <c r="M36" s="300">
        <v>0.005381944444444445</v>
      </c>
      <c r="N36" s="509"/>
      <c r="Q36" s="300">
        <v>0.005416666666666667</v>
      </c>
      <c r="R36" s="503"/>
      <c r="S36" s="438"/>
      <c r="T36" s="537"/>
      <c r="U36" s="538"/>
      <c r="V36" s="439"/>
      <c r="W36" s="300">
        <v>0.004930555555555555</v>
      </c>
      <c r="X36" s="509"/>
      <c r="Y36" s="439"/>
      <c r="Z36" s="445">
        <v>2</v>
      </c>
      <c r="AA36" s="440"/>
    </row>
    <row r="37" spans="1:27" ht="19.5" customHeight="1" thickBot="1">
      <c r="A37" s="531"/>
      <c r="B37" s="299" t="s">
        <v>159</v>
      </c>
      <c r="C37" s="298" t="s">
        <v>23</v>
      </c>
      <c r="D37" s="297"/>
      <c r="E37" s="296" t="s">
        <v>284</v>
      </c>
      <c r="F37" s="295" t="s">
        <v>304</v>
      </c>
      <c r="G37" s="285" t="s">
        <v>335</v>
      </c>
      <c r="H37" s="510"/>
      <c r="I37" s="294">
        <v>81.95</v>
      </c>
      <c r="J37" s="278">
        <v>9.5</v>
      </c>
      <c r="K37" s="293">
        <f>((I37-(1.772*4))/8)</f>
        <v>9.357750000000001</v>
      </c>
      <c r="L37" s="279">
        <v>2</v>
      </c>
      <c r="M37" s="285">
        <v>0.0050810185185185186</v>
      </c>
      <c r="N37" s="510"/>
      <c r="Q37" s="285">
        <v>0.005381944444444445</v>
      </c>
      <c r="R37" s="504"/>
      <c r="S37" s="438"/>
      <c r="T37" s="539"/>
      <c r="U37" s="540"/>
      <c r="V37" s="443"/>
      <c r="W37" s="285">
        <v>0.0052662037037037035</v>
      </c>
      <c r="X37" s="510"/>
      <c r="Y37" s="443"/>
      <c r="Z37" s="444"/>
      <c r="AA37" s="440"/>
    </row>
    <row r="38" spans="5:27" ht="27" thickBot="1">
      <c r="E38" s="292"/>
      <c r="F38" s="280"/>
      <c r="G38" s="276"/>
      <c r="H38" s="276"/>
      <c r="S38" s="442"/>
      <c r="T38" s="443"/>
      <c r="U38" s="443"/>
      <c r="V38" s="443"/>
      <c r="W38" s="443"/>
      <c r="X38" s="443"/>
      <c r="Y38" s="443"/>
      <c r="Z38" s="443"/>
      <c r="AA38" s="444"/>
    </row>
    <row r="39" spans="1:9" ht="18.75" customHeight="1" thickBot="1">
      <c r="A39" s="291" t="s">
        <v>334</v>
      </c>
      <c r="B39" s="290" t="s">
        <v>333</v>
      </c>
      <c r="C39" s="289" t="s">
        <v>24</v>
      </c>
      <c r="D39" s="288">
        <v>92870</v>
      </c>
      <c r="E39" s="287" t="s">
        <v>216</v>
      </c>
      <c r="F39" s="286" t="s">
        <v>178</v>
      </c>
      <c r="G39" s="285">
        <v>0.008252314814814815</v>
      </c>
      <c r="H39" s="276"/>
      <c r="I39" s="282">
        <v>72.25</v>
      </c>
    </row>
    <row r="40" spans="5:6" ht="26.25">
      <c r="E40" s="284"/>
      <c r="F40" s="284"/>
    </row>
  </sheetData>
  <sheetProtection/>
  <mergeCells count="47">
    <mergeCell ref="S7:AA7"/>
    <mergeCell ref="T11:U13"/>
    <mergeCell ref="Y19:Z21"/>
    <mergeCell ref="Y27:Z29"/>
    <mergeCell ref="T35:U37"/>
    <mergeCell ref="X11:X13"/>
    <mergeCell ref="U19:U21"/>
    <mergeCell ref="U27:U29"/>
    <mergeCell ref="X35:X37"/>
    <mergeCell ref="A11:A13"/>
    <mergeCell ref="H11:H13"/>
    <mergeCell ref="A15:A17"/>
    <mergeCell ref="H15:H17"/>
    <mergeCell ref="A19:A21"/>
    <mergeCell ref="H19:H21"/>
    <mergeCell ref="A35:A37"/>
    <mergeCell ref="H35:H37"/>
    <mergeCell ref="A23:A25"/>
    <mergeCell ref="H23:H25"/>
    <mergeCell ref="A27:A29"/>
    <mergeCell ref="H27:H29"/>
    <mergeCell ref="A31:A33"/>
    <mergeCell ref="H31:H33"/>
    <mergeCell ref="A8:B8"/>
    <mergeCell ref="A9:B9"/>
    <mergeCell ref="C8:D8"/>
    <mergeCell ref="C9:D9"/>
    <mergeCell ref="E8:F8"/>
    <mergeCell ref="E9:G9"/>
    <mergeCell ref="A1:F1"/>
    <mergeCell ref="C2:D2"/>
    <mergeCell ref="C3:D3"/>
    <mergeCell ref="A2:B3"/>
    <mergeCell ref="E2:F2"/>
    <mergeCell ref="E3:F3"/>
    <mergeCell ref="R11:R13"/>
    <mergeCell ref="R19:R21"/>
    <mergeCell ref="R35:R37"/>
    <mergeCell ref="R27:R29"/>
    <mergeCell ref="J9:M9"/>
    <mergeCell ref="N31:N33"/>
    <mergeCell ref="N35:N37"/>
    <mergeCell ref="N11:N13"/>
    <mergeCell ref="N15:N17"/>
    <mergeCell ref="N19:N21"/>
    <mergeCell ref="N23:N25"/>
    <mergeCell ref="N27:N29"/>
  </mergeCells>
  <conditionalFormatting sqref="D11:D13">
    <cfRule type="cellIs" priority="278" dxfId="180" operator="notBetween" stopIfTrue="1">
      <formula>1</formula>
      <formula>100000</formula>
    </cfRule>
  </conditionalFormatting>
  <conditionalFormatting sqref="G11:G13 G15:G16">
    <cfRule type="cellIs" priority="273" dxfId="4" operator="between" stopIfTrue="1">
      <formula>2000</formula>
      <formula>2001</formula>
    </cfRule>
    <cfRule type="cellIs" priority="274" dxfId="3" operator="between" stopIfTrue="1">
      <formula>2002</formula>
      <formula>2020</formula>
    </cfRule>
    <cfRule type="cellIs" priority="275" dxfId="2" operator="between" stopIfTrue="1">
      <formula>1998</formula>
      <formula>1999</formula>
    </cfRule>
    <cfRule type="cellIs" priority="276" dxfId="1" operator="between" stopIfTrue="1">
      <formula>1995</formula>
      <formula>1997</formula>
    </cfRule>
    <cfRule type="cellIs" priority="277" dxfId="0" operator="lessThan" stopIfTrue="1">
      <formula>1995</formula>
    </cfRule>
  </conditionalFormatting>
  <conditionalFormatting sqref="D15:D17">
    <cfRule type="cellIs" priority="272" dxfId="180" operator="notBetween" stopIfTrue="1">
      <formula>1</formula>
      <formula>100000</formula>
    </cfRule>
  </conditionalFormatting>
  <conditionalFormatting sqref="D19 D21">
    <cfRule type="cellIs" priority="271" dxfId="180" operator="notBetween" stopIfTrue="1">
      <formula>1</formula>
      <formula>100000</formula>
    </cfRule>
  </conditionalFormatting>
  <conditionalFormatting sqref="D23:D25">
    <cfRule type="cellIs" priority="270" dxfId="180" operator="notBetween" stopIfTrue="1">
      <formula>1</formula>
      <formula>100000</formula>
    </cfRule>
  </conditionalFormatting>
  <conditionalFormatting sqref="D20">
    <cfRule type="cellIs" priority="269" dxfId="180" operator="notBetween" stopIfTrue="1">
      <formula>1</formula>
      <formula>100000</formula>
    </cfRule>
  </conditionalFormatting>
  <conditionalFormatting sqref="D27">
    <cfRule type="cellIs" priority="268" dxfId="180" operator="notBetween" stopIfTrue="1">
      <formula>1</formula>
      <formula>100000</formula>
    </cfRule>
  </conditionalFormatting>
  <conditionalFormatting sqref="D28">
    <cfRule type="cellIs" priority="267" dxfId="180" operator="notBetween" stopIfTrue="1">
      <formula>1</formula>
      <formula>100000</formula>
    </cfRule>
  </conditionalFormatting>
  <conditionalFormatting sqref="D29">
    <cfRule type="cellIs" priority="266" dxfId="180" operator="notBetween" stopIfTrue="1">
      <formula>1</formula>
      <formula>100000</formula>
    </cfRule>
  </conditionalFormatting>
  <conditionalFormatting sqref="G31 G33">
    <cfRule type="cellIs" priority="261" dxfId="4" operator="between" stopIfTrue="1">
      <formula>2000</formula>
      <formula>2001</formula>
    </cfRule>
    <cfRule type="cellIs" priority="262" dxfId="3" operator="between" stopIfTrue="1">
      <formula>2002</formula>
      <formula>2020</formula>
    </cfRule>
    <cfRule type="cellIs" priority="263" dxfId="2" operator="between" stopIfTrue="1">
      <formula>1998</formula>
      <formula>1999</formula>
    </cfRule>
    <cfRule type="cellIs" priority="264" dxfId="1" operator="between" stopIfTrue="1">
      <formula>1995</formula>
      <formula>1997</formula>
    </cfRule>
    <cfRule type="cellIs" priority="265" dxfId="0" operator="lessThan" stopIfTrue="1">
      <formula>1995</formula>
    </cfRule>
  </conditionalFormatting>
  <conditionalFormatting sqref="D32:D33">
    <cfRule type="cellIs" priority="260" dxfId="180" operator="notBetween" stopIfTrue="1">
      <formula>1</formula>
      <formula>100000</formula>
    </cfRule>
  </conditionalFormatting>
  <conditionalFormatting sqref="D31">
    <cfRule type="cellIs" priority="259" dxfId="180" operator="notBetween" stopIfTrue="1">
      <formula>1</formula>
      <formula>100000</formula>
    </cfRule>
  </conditionalFormatting>
  <conditionalFormatting sqref="D36:D37">
    <cfRule type="cellIs" priority="258" dxfId="180" operator="notBetween" stopIfTrue="1">
      <formula>1</formula>
      <formula>100000</formula>
    </cfRule>
  </conditionalFormatting>
  <conditionalFormatting sqref="D35">
    <cfRule type="cellIs" priority="257" dxfId="180" operator="notBetween" stopIfTrue="1">
      <formula>1</formula>
      <formula>100000</formula>
    </cfRule>
  </conditionalFormatting>
  <conditionalFormatting sqref="G35">
    <cfRule type="cellIs" priority="247" dxfId="4" operator="between" stopIfTrue="1">
      <formula>2000</formula>
      <formula>2001</formula>
    </cfRule>
    <cfRule type="cellIs" priority="248" dxfId="3" operator="between" stopIfTrue="1">
      <formula>2002</formula>
      <formula>2020</formula>
    </cfRule>
    <cfRule type="cellIs" priority="249" dxfId="2" operator="between" stopIfTrue="1">
      <formula>1998</formula>
      <formula>1999</formula>
    </cfRule>
    <cfRule type="cellIs" priority="250" dxfId="1" operator="between" stopIfTrue="1">
      <formula>1995</formula>
      <formula>1997</formula>
    </cfRule>
    <cfRule type="cellIs" priority="251" dxfId="0" operator="lessThan" stopIfTrue="1">
      <formula>1995</formula>
    </cfRule>
  </conditionalFormatting>
  <conditionalFormatting sqref="G32">
    <cfRule type="cellIs" priority="252" dxfId="4" operator="between" stopIfTrue="1">
      <formula>2000</formula>
      <formula>2001</formula>
    </cfRule>
    <cfRule type="cellIs" priority="253" dxfId="3" operator="between" stopIfTrue="1">
      <formula>2002</formula>
      <formula>2020</formula>
    </cfRule>
    <cfRule type="cellIs" priority="254" dxfId="2" operator="between" stopIfTrue="1">
      <formula>1998</formula>
      <formula>1999</formula>
    </cfRule>
    <cfRule type="cellIs" priority="255" dxfId="1" operator="between" stopIfTrue="1">
      <formula>1995</formula>
      <formula>1997</formula>
    </cfRule>
    <cfRule type="cellIs" priority="256" dxfId="0" operator="lessThan" stopIfTrue="1">
      <formula>1995</formula>
    </cfRule>
  </conditionalFormatting>
  <conditionalFormatting sqref="G37">
    <cfRule type="cellIs" priority="237" dxfId="4" operator="between" stopIfTrue="1">
      <formula>2000</formula>
      <formula>2001</formula>
    </cfRule>
    <cfRule type="cellIs" priority="238" dxfId="3" operator="between" stopIfTrue="1">
      <formula>2002</formula>
      <formula>2020</formula>
    </cfRule>
    <cfRule type="cellIs" priority="239" dxfId="2" operator="between" stopIfTrue="1">
      <formula>1998</formula>
      <formula>1999</formula>
    </cfRule>
    <cfRule type="cellIs" priority="240" dxfId="1" operator="between" stopIfTrue="1">
      <formula>1995</formula>
      <formula>1997</formula>
    </cfRule>
    <cfRule type="cellIs" priority="241" dxfId="0" operator="lessThan" stopIfTrue="1">
      <formula>1995</formula>
    </cfRule>
  </conditionalFormatting>
  <conditionalFormatting sqref="G36">
    <cfRule type="cellIs" priority="242" dxfId="4" operator="between" stopIfTrue="1">
      <formula>2000</formula>
      <formula>2001</formula>
    </cfRule>
    <cfRule type="cellIs" priority="243" dxfId="3" operator="between" stopIfTrue="1">
      <formula>2002</formula>
      <formula>2020</formula>
    </cfRule>
    <cfRule type="cellIs" priority="244" dxfId="2" operator="between" stopIfTrue="1">
      <formula>1998</formula>
      <formula>1999</formula>
    </cfRule>
    <cfRule type="cellIs" priority="245" dxfId="1" operator="between" stopIfTrue="1">
      <formula>1995</formula>
      <formula>1997</formula>
    </cfRule>
    <cfRule type="cellIs" priority="246" dxfId="0" operator="lessThan" stopIfTrue="1">
      <formula>1995</formula>
    </cfRule>
  </conditionalFormatting>
  <conditionalFormatting sqref="G25">
    <cfRule type="cellIs" priority="202" dxfId="4" operator="between" stopIfTrue="1">
      <formula>2000</formula>
      <formula>2001</formula>
    </cfRule>
    <cfRule type="cellIs" priority="203" dxfId="3" operator="between" stopIfTrue="1">
      <formula>2002</formula>
      <formula>2020</formula>
    </cfRule>
    <cfRule type="cellIs" priority="204" dxfId="2" operator="between" stopIfTrue="1">
      <formula>1998</formula>
      <formula>1999</formula>
    </cfRule>
    <cfRule type="cellIs" priority="205" dxfId="1" operator="between" stopIfTrue="1">
      <formula>1995</formula>
      <formula>1997</formula>
    </cfRule>
    <cfRule type="cellIs" priority="206" dxfId="0" operator="lessThan" stopIfTrue="1">
      <formula>1995</formula>
    </cfRule>
  </conditionalFormatting>
  <conditionalFormatting sqref="G17">
    <cfRule type="cellIs" priority="232" dxfId="4" operator="between" stopIfTrue="1">
      <formula>2000</formula>
      <formula>2001</formula>
    </cfRule>
    <cfRule type="cellIs" priority="233" dxfId="3" operator="between" stopIfTrue="1">
      <formula>2002</formula>
      <formula>2020</formula>
    </cfRule>
    <cfRule type="cellIs" priority="234" dxfId="2" operator="between" stopIfTrue="1">
      <formula>1998</formula>
      <formula>1999</formula>
    </cfRule>
    <cfRule type="cellIs" priority="235" dxfId="1" operator="between" stopIfTrue="1">
      <formula>1995</formula>
      <formula>1997</formula>
    </cfRule>
    <cfRule type="cellIs" priority="236" dxfId="0" operator="lessThan" stopIfTrue="1">
      <formula>1995</formula>
    </cfRule>
  </conditionalFormatting>
  <conditionalFormatting sqref="G20">
    <cfRule type="cellIs" priority="227" dxfId="4" operator="between" stopIfTrue="1">
      <formula>2000</formula>
      <formula>2001</formula>
    </cfRule>
    <cfRule type="cellIs" priority="228" dxfId="3" operator="between" stopIfTrue="1">
      <formula>2002</formula>
      <formula>2020</formula>
    </cfRule>
    <cfRule type="cellIs" priority="229" dxfId="2" operator="between" stopIfTrue="1">
      <formula>1998</formula>
      <formula>1999</formula>
    </cfRule>
    <cfRule type="cellIs" priority="230" dxfId="1" operator="between" stopIfTrue="1">
      <formula>1995</formula>
      <formula>1997</formula>
    </cfRule>
    <cfRule type="cellIs" priority="231" dxfId="0" operator="lessThan" stopIfTrue="1">
      <formula>1995</formula>
    </cfRule>
  </conditionalFormatting>
  <conditionalFormatting sqref="G19">
    <cfRule type="cellIs" priority="222" dxfId="4" operator="between" stopIfTrue="1">
      <formula>2000</formula>
      <formula>2001</formula>
    </cfRule>
    <cfRule type="cellIs" priority="223" dxfId="3" operator="between" stopIfTrue="1">
      <formula>2002</formula>
      <formula>2020</formula>
    </cfRule>
    <cfRule type="cellIs" priority="224" dxfId="2" operator="between" stopIfTrue="1">
      <formula>1998</formula>
      <formula>1999</formula>
    </cfRule>
    <cfRule type="cellIs" priority="225" dxfId="1" operator="between" stopIfTrue="1">
      <formula>1995</formula>
      <formula>1997</formula>
    </cfRule>
    <cfRule type="cellIs" priority="226" dxfId="0" operator="lessThan" stopIfTrue="1">
      <formula>1995</formula>
    </cfRule>
  </conditionalFormatting>
  <conditionalFormatting sqref="G21">
    <cfRule type="cellIs" priority="217" dxfId="4" operator="between" stopIfTrue="1">
      <formula>2000</formula>
      <formula>2001</formula>
    </cfRule>
    <cfRule type="cellIs" priority="218" dxfId="3" operator="between" stopIfTrue="1">
      <formula>2002</formula>
      <formula>2020</formula>
    </cfRule>
    <cfRule type="cellIs" priority="219" dxfId="2" operator="between" stopIfTrue="1">
      <formula>1998</formula>
      <formula>1999</formula>
    </cfRule>
    <cfRule type="cellIs" priority="220" dxfId="1" operator="between" stopIfTrue="1">
      <formula>1995</formula>
      <formula>1997</formula>
    </cfRule>
    <cfRule type="cellIs" priority="221" dxfId="0" operator="lessThan" stopIfTrue="1">
      <formula>1995</formula>
    </cfRule>
  </conditionalFormatting>
  <conditionalFormatting sqref="G23">
    <cfRule type="cellIs" priority="212" dxfId="4" operator="between" stopIfTrue="1">
      <formula>2000</formula>
      <formula>2001</formula>
    </cfRule>
    <cfRule type="cellIs" priority="213" dxfId="3" operator="between" stopIfTrue="1">
      <formula>2002</formula>
      <formula>2020</formula>
    </cfRule>
    <cfRule type="cellIs" priority="214" dxfId="2" operator="between" stopIfTrue="1">
      <formula>1998</formula>
      <formula>1999</formula>
    </cfRule>
    <cfRule type="cellIs" priority="215" dxfId="1" operator="between" stopIfTrue="1">
      <formula>1995</formula>
      <formula>1997</formula>
    </cfRule>
    <cfRule type="cellIs" priority="216" dxfId="0" operator="lessThan" stopIfTrue="1">
      <formula>1995</formula>
    </cfRule>
  </conditionalFormatting>
  <conditionalFormatting sqref="G24">
    <cfRule type="cellIs" priority="207" dxfId="4" operator="between" stopIfTrue="1">
      <formula>2000</formula>
      <formula>2001</formula>
    </cfRule>
    <cfRule type="cellIs" priority="208" dxfId="3" operator="between" stopIfTrue="1">
      <formula>2002</formula>
      <formula>2020</formula>
    </cfRule>
    <cfRule type="cellIs" priority="209" dxfId="2" operator="between" stopIfTrue="1">
      <formula>1998</formula>
      <formula>1999</formula>
    </cfRule>
    <cfRule type="cellIs" priority="210" dxfId="1" operator="between" stopIfTrue="1">
      <formula>1995</formula>
      <formula>1997</formula>
    </cfRule>
    <cfRule type="cellIs" priority="211" dxfId="0" operator="lessThan" stopIfTrue="1">
      <formula>1995</formula>
    </cfRule>
  </conditionalFormatting>
  <conditionalFormatting sqref="G27">
    <cfRule type="cellIs" priority="197" dxfId="4" operator="between" stopIfTrue="1">
      <formula>2000</formula>
      <formula>2001</formula>
    </cfRule>
    <cfRule type="cellIs" priority="198" dxfId="3" operator="between" stopIfTrue="1">
      <formula>2002</formula>
      <formula>2020</formula>
    </cfRule>
    <cfRule type="cellIs" priority="199" dxfId="2" operator="between" stopIfTrue="1">
      <formula>1998</formula>
      <formula>1999</formula>
    </cfRule>
    <cfRule type="cellIs" priority="200" dxfId="1" operator="between" stopIfTrue="1">
      <formula>1995</formula>
      <formula>1997</formula>
    </cfRule>
    <cfRule type="cellIs" priority="201" dxfId="0" operator="lessThan" stopIfTrue="1">
      <formula>1995</formula>
    </cfRule>
  </conditionalFormatting>
  <conditionalFormatting sqref="G28">
    <cfRule type="cellIs" priority="192" dxfId="4" operator="between" stopIfTrue="1">
      <formula>2000</formula>
      <formula>2001</formula>
    </cfRule>
    <cfRule type="cellIs" priority="193" dxfId="3" operator="between" stopIfTrue="1">
      <formula>2002</formula>
      <formula>2020</formula>
    </cfRule>
    <cfRule type="cellIs" priority="194" dxfId="2" operator="between" stopIfTrue="1">
      <formula>1998</formula>
      <formula>1999</formula>
    </cfRule>
    <cfRule type="cellIs" priority="195" dxfId="1" operator="between" stopIfTrue="1">
      <formula>1995</formula>
      <formula>1997</formula>
    </cfRule>
    <cfRule type="cellIs" priority="196" dxfId="0" operator="lessThan" stopIfTrue="1">
      <formula>1995</formula>
    </cfRule>
  </conditionalFormatting>
  <conditionalFormatting sqref="G29">
    <cfRule type="cellIs" priority="187" dxfId="4" operator="between" stopIfTrue="1">
      <formula>2000</formula>
      <formula>2001</formula>
    </cfRule>
    <cfRule type="cellIs" priority="188" dxfId="3" operator="between" stopIfTrue="1">
      <formula>2002</formula>
      <formula>2020</formula>
    </cfRule>
    <cfRule type="cellIs" priority="189" dxfId="2" operator="between" stopIfTrue="1">
      <formula>1998</formula>
      <formula>1999</formula>
    </cfRule>
    <cfRule type="cellIs" priority="190" dxfId="1" operator="between" stopIfTrue="1">
      <formula>1995</formula>
      <formula>1997</formula>
    </cfRule>
    <cfRule type="cellIs" priority="191" dxfId="0" operator="lessThan" stopIfTrue="1">
      <formula>1995</formula>
    </cfRule>
  </conditionalFormatting>
  <conditionalFormatting sqref="G39">
    <cfRule type="cellIs" priority="181" dxfId="4" operator="between" stopIfTrue="1">
      <formula>2000</formula>
      <formula>2001</formula>
    </cfRule>
    <cfRule type="cellIs" priority="182" dxfId="3" operator="between" stopIfTrue="1">
      <formula>2002</formula>
      <formula>2020</formula>
    </cfRule>
    <cfRule type="cellIs" priority="183" dxfId="2" operator="between" stopIfTrue="1">
      <formula>1998</formula>
      <formula>1999</formula>
    </cfRule>
    <cfRule type="cellIs" priority="184" dxfId="1" operator="between" stopIfTrue="1">
      <formula>1995</formula>
      <formula>1997</formula>
    </cfRule>
    <cfRule type="cellIs" priority="185" dxfId="0" operator="lessThan" stopIfTrue="1">
      <formula>1995</formula>
    </cfRule>
  </conditionalFormatting>
  <conditionalFormatting sqref="D39">
    <cfRule type="cellIs" priority="186" dxfId="180" operator="notBetween" stopIfTrue="1">
      <formula>1</formula>
      <formula>100000</formula>
    </cfRule>
  </conditionalFormatting>
  <conditionalFormatting sqref="M11:M13 M15:M16">
    <cfRule type="cellIs" priority="176" dxfId="4" operator="between" stopIfTrue="1">
      <formula>2000</formula>
      <formula>2001</formula>
    </cfRule>
    <cfRule type="cellIs" priority="177" dxfId="3" operator="between" stopIfTrue="1">
      <formula>2002</formula>
      <formula>2020</formula>
    </cfRule>
    <cfRule type="cellIs" priority="178" dxfId="2" operator="between" stopIfTrue="1">
      <formula>1998</formula>
      <formula>1999</formula>
    </cfRule>
    <cfRule type="cellIs" priority="179" dxfId="1" operator="between" stopIfTrue="1">
      <formula>1995</formula>
      <formula>1997</formula>
    </cfRule>
    <cfRule type="cellIs" priority="180" dxfId="0" operator="lessThan" stopIfTrue="1">
      <formula>1995</formula>
    </cfRule>
  </conditionalFormatting>
  <conditionalFormatting sqref="M31 M33">
    <cfRule type="cellIs" priority="171" dxfId="4" operator="between" stopIfTrue="1">
      <formula>2000</formula>
      <formula>2001</formula>
    </cfRule>
    <cfRule type="cellIs" priority="172" dxfId="3" operator="between" stopIfTrue="1">
      <formula>2002</formula>
      <formula>2020</formula>
    </cfRule>
    <cfRule type="cellIs" priority="173" dxfId="2" operator="between" stopIfTrue="1">
      <formula>1998</formula>
      <formula>1999</formula>
    </cfRule>
    <cfRule type="cellIs" priority="174" dxfId="1" operator="between" stopIfTrue="1">
      <formula>1995</formula>
      <formula>1997</formula>
    </cfRule>
    <cfRule type="cellIs" priority="175" dxfId="0" operator="lessThan" stopIfTrue="1">
      <formula>1995</formula>
    </cfRule>
  </conditionalFormatting>
  <conditionalFormatting sqref="M35">
    <cfRule type="cellIs" priority="161" dxfId="4" operator="between" stopIfTrue="1">
      <formula>2000</formula>
      <formula>2001</formula>
    </cfRule>
    <cfRule type="cellIs" priority="162" dxfId="3" operator="between" stopIfTrue="1">
      <formula>2002</formula>
      <formula>2020</formula>
    </cfRule>
    <cfRule type="cellIs" priority="163" dxfId="2" operator="between" stopIfTrue="1">
      <formula>1998</formula>
      <formula>1999</formula>
    </cfRule>
    <cfRule type="cellIs" priority="164" dxfId="1" operator="between" stopIfTrue="1">
      <formula>1995</formula>
      <formula>1997</formula>
    </cfRule>
    <cfRule type="cellIs" priority="165" dxfId="0" operator="lessThan" stopIfTrue="1">
      <formula>1995</formula>
    </cfRule>
  </conditionalFormatting>
  <conditionalFormatting sqref="M32">
    <cfRule type="cellIs" priority="166" dxfId="4" operator="between" stopIfTrue="1">
      <formula>2000</formula>
      <formula>2001</formula>
    </cfRule>
    <cfRule type="cellIs" priority="167" dxfId="3" operator="between" stopIfTrue="1">
      <formula>2002</formula>
      <formula>2020</formula>
    </cfRule>
    <cfRule type="cellIs" priority="168" dxfId="2" operator="between" stopIfTrue="1">
      <formula>1998</formula>
      <formula>1999</formula>
    </cfRule>
    <cfRule type="cellIs" priority="169" dxfId="1" operator="between" stopIfTrue="1">
      <formula>1995</formula>
      <formula>1997</formula>
    </cfRule>
    <cfRule type="cellIs" priority="170" dxfId="0" operator="lessThan" stopIfTrue="1">
      <formula>1995</formula>
    </cfRule>
  </conditionalFormatting>
  <conditionalFormatting sqref="M37">
    <cfRule type="cellIs" priority="151" dxfId="4" operator="between" stopIfTrue="1">
      <formula>2000</formula>
      <formula>2001</formula>
    </cfRule>
    <cfRule type="cellIs" priority="152" dxfId="3" operator="between" stopIfTrue="1">
      <formula>2002</formula>
      <formula>2020</formula>
    </cfRule>
    <cfRule type="cellIs" priority="153" dxfId="2" operator="between" stopIfTrue="1">
      <formula>1998</formula>
      <formula>1999</formula>
    </cfRule>
    <cfRule type="cellIs" priority="154" dxfId="1" operator="between" stopIfTrue="1">
      <formula>1995</formula>
      <formula>1997</formula>
    </cfRule>
    <cfRule type="cellIs" priority="155" dxfId="0" operator="lessThan" stopIfTrue="1">
      <formula>1995</formula>
    </cfRule>
  </conditionalFormatting>
  <conditionalFormatting sqref="M36">
    <cfRule type="cellIs" priority="156" dxfId="4" operator="between" stopIfTrue="1">
      <formula>2000</formula>
      <formula>2001</formula>
    </cfRule>
    <cfRule type="cellIs" priority="157" dxfId="3" operator="between" stopIfTrue="1">
      <formula>2002</formula>
      <formula>2020</formula>
    </cfRule>
    <cfRule type="cellIs" priority="158" dxfId="2" operator="between" stopIfTrue="1">
      <formula>1998</formula>
      <formula>1999</formula>
    </cfRule>
    <cfRule type="cellIs" priority="159" dxfId="1" operator="between" stopIfTrue="1">
      <formula>1995</formula>
      <formula>1997</formula>
    </cfRule>
    <cfRule type="cellIs" priority="160" dxfId="0" operator="lessThan" stopIfTrue="1">
      <formula>1995</formula>
    </cfRule>
  </conditionalFormatting>
  <conditionalFormatting sqref="M25">
    <cfRule type="cellIs" priority="116" dxfId="4" operator="between" stopIfTrue="1">
      <formula>2000</formula>
      <formula>2001</formula>
    </cfRule>
    <cfRule type="cellIs" priority="117" dxfId="3" operator="between" stopIfTrue="1">
      <formula>2002</formula>
      <formula>2020</formula>
    </cfRule>
    <cfRule type="cellIs" priority="118" dxfId="2" operator="between" stopIfTrue="1">
      <formula>1998</formula>
      <formula>1999</formula>
    </cfRule>
    <cfRule type="cellIs" priority="119" dxfId="1" operator="between" stopIfTrue="1">
      <formula>1995</formula>
      <formula>1997</formula>
    </cfRule>
    <cfRule type="cellIs" priority="120" dxfId="0" operator="lessThan" stopIfTrue="1">
      <formula>1995</formula>
    </cfRule>
  </conditionalFormatting>
  <conditionalFormatting sqref="M17">
    <cfRule type="cellIs" priority="146" dxfId="4" operator="between" stopIfTrue="1">
      <formula>2000</formula>
      <formula>2001</formula>
    </cfRule>
    <cfRule type="cellIs" priority="147" dxfId="3" operator="between" stopIfTrue="1">
      <formula>2002</formula>
      <formula>2020</formula>
    </cfRule>
    <cfRule type="cellIs" priority="148" dxfId="2" operator="between" stopIfTrue="1">
      <formula>1998</formula>
      <formula>1999</formula>
    </cfRule>
    <cfRule type="cellIs" priority="149" dxfId="1" operator="between" stopIfTrue="1">
      <formula>1995</formula>
      <formula>1997</formula>
    </cfRule>
    <cfRule type="cellIs" priority="150" dxfId="0" operator="lessThan" stopIfTrue="1">
      <formula>1995</formula>
    </cfRule>
  </conditionalFormatting>
  <conditionalFormatting sqref="M20">
    <cfRule type="cellIs" priority="141" dxfId="4" operator="between" stopIfTrue="1">
      <formula>2000</formula>
      <formula>2001</formula>
    </cfRule>
    <cfRule type="cellIs" priority="142" dxfId="3" operator="between" stopIfTrue="1">
      <formula>2002</formula>
      <formula>2020</formula>
    </cfRule>
    <cfRule type="cellIs" priority="143" dxfId="2" operator="between" stopIfTrue="1">
      <formula>1998</formula>
      <formula>1999</formula>
    </cfRule>
    <cfRule type="cellIs" priority="144" dxfId="1" operator="between" stopIfTrue="1">
      <formula>1995</formula>
      <formula>1997</formula>
    </cfRule>
    <cfRule type="cellIs" priority="145" dxfId="0" operator="lessThan" stopIfTrue="1">
      <formula>1995</formula>
    </cfRule>
  </conditionalFormatting>
  <conditionalFormatting sqref="M19">
    <cfRule type="cellIs" priority="136" dxfId="4" operator="between" stopIfTrue="1">
      <formula>2000</formula>
      <formula>2001</formula>
    </cfRule>
    <cfRule type="cellIs" priority="137" dxfId="3" operator="between" stopIfTrue="1">
      <formula>2002</formula>
      <formula>2020</formula>
    </cfRule>
    <cfRule type="cellIs" priority="138" dxfId="2" operator="between" stopIfTrue="1">
      <formula>1998</formula>
      <formula>1999</formula>
    </cfRule>
    <cfRule type="cellIs" priority="139" dxfId="1" operator="between" stopIfTrue="1">
      <formula>1995</formula>
      <formula>1997</formula>
    </cfRule>
    <cfRule type="cellIs" priority="140" dxfId="0" operator="lessThan" stopIfTrue="1">
      <formula>1995</formula>
    </cfRule>
  </conditionalFormatting>
  <conditionalFormatting sqref="M21">
    <cfRule type="cellIs" priority="131" dxfId="4" operator="between" stopIfTrue="1">
      <formula>2000</formula>
      <formula>2001</formula>
    </cfRule>
    <cfRule type="cellIs" priority="132" dxfId="3" operator="between" stopIfTrue="1">
      <formula>2002</formula>
      <formula>2020</formula>
    </cfRule>
    <cfRule type="cellIs" priority="133" dxfId="2" operator="between" stopIfTrue="1">
      <formula>1998</formula>
      <formula>1999</formula>
    </cfRule>
    <cfRule type="cellIs" priority="134" dxfId="1" operator="between" stopIfTrue="1">
      <formula>1995</formula>
      <formula>1997</formula>
    </cfRule>
    <cfRule type="cellIs" priority="135" dxfId="0" operator="lessThan" stopIfTrue="1">
      <formula>1995</formula>
    </cfRule>
  </conditionalFormatting>
  <conditionalFormatting sqref="M23">
    <cfRule type="cellIs" priority="126" dxfId="4" operator="between" stopIfTrue="1">
      <formula>2000</formula>
      <formula>2001</formula>
    </cfRule>
    <cfRule type="cellIs" priority="127" dxfId="3" operator="between" stopIfTrue="1">
      <formula>2002</formula>
      <formula>2020</formula>
    </cfRule>
    <cfRule type="cellIs" priority="128" dxfId="2" operator="between" stopIfTrue="1">
      <formula>1998</formula>
      <formula>1999</formula>
    </cfRule>
    <cfRule type="cellIs" priority="129" dxfId="1" operator="between" stopIfTrue="1">
      <formula>1995</formula>
      <formula>1997</formula>
    </cfRule>
    <cfRule type="cellIs" priority="130" dxfId="0" operator="lessThan" stopIfTrue="1">
      <formula>1995</formula>
    </cfRule>
  </conditionalFormatting>
  <conditionalFormatting sqref="M24">
    <cfRule type="cellIs" priority="121" dxfId="4" operator="between" stopIfTrue="1">
      <formula>2000</formula>
      <formula>2001</formula>
    </cfRule>
    <cfRule type="cellIs" priority="122" dxfId="3" operator="between" stopIfTrue="1">
      <formula>2002</formula>
      <formula>2020</formula>
    </cfRule>
    <cfRule type="cellIs" priority="123" dxfId="2" operator="between" stopIfTrue="1">
      <formula>1998</formula>
      <formula>1999</formula>
    </cfRule>
    <cfRule type="cellIs" priority="124" dxfId="1" operator="between" stopIfTrue="1">
      <formula>1995</formula>
      <formula>1997</formula>
    </cfRule>
    <cfRule type="cellIs" priority="125" dxfId="0" operator="lessThan" stopIfTrue="1">
      <formula>1995</formula>
    </cfRule>
  </conditionalFormatting>
  <conditionalFormatting sqref="M27">
    <cfRule type="cellIs" priority="111" dxfId="4" operator="between" stopIfTrue="1">
      <formula>2000</formula>
      <formula>2001</formula>
    </cfRule>
    <cfRule type="cellIs" priority="112" dxfId="3" operator="between" stopIfTrue="1">
      <formula>2002</formula>
      <formula>2020</formula>
    </cfRule>
    <cfRule type="cellIs" priority="113" dxfId="2" operator="between" stopIfTrue="1">
      <formula>1998</formula>
      <formula>1999</formula>
    </cfRule>
    <cfRule type="cellIs" priority="114" dxfId="1" operator="between" stopIfTrue="1">
      <formula>1995</formula>
      <formula>1997</formula>
    </cfRule>
    <cfRule type="cellIs" priority="115" dxfId="0" operator="lessThan" stopIfTrue="1">
      <formula>1995</formula>
    </cfRule>
  </conditionalFormatting>
  <conditionalFormatting sqref="M28">
    <cfRule type="cellIs" priority="106" dxfId="4" operator="between" stopIfTrue="1">
      <formula>2000</formula>
      <formula>2001</formula>
    </cfRule>
    <cfRule type="cellIs" priority="107" dxfId="3" operator="between" stopIfTrue="1">
      <formula>2002</formula>
      <formula>2020</formula>
    </cfRule>
    <cfRule type="cellIs" priority="108" dxfId="2" operator="between" stopIfTrue="1">
      <formula>1998</formula>
      <formula>1999</formula>
    </cfRule>
    <cfRule type="cellIs" priority="109" dxfId="1" operator="between" stopIfTrue="1">
      <formula>1995</formula>
      <formula>1997</formula>
    </cfRule>
    <cfRule type="cellIs" priority="110" dxfId="0" operator="lessThan" stopIfTrue="1">
      <formula>1995</formula>
    </cfRule>
  </conditionalFormatting>
  <conditionalFormatting sqref="M29">
    <cfRule type="cellIs" priority="101" dxfId="4" operator="between" stopIfTrue="1">
      <formula>2000</formula>
      <formula>2001</formula>
    </cfRule>
    <cfRule type="cellIs" priority="102" dxfId="3" operator="between" stopIfTrue="1">
      <formula>2002</formula>
      <formula>2020</formula>
    </cfRule>
    <cfRule type="cellIs" priority="103" dxfId="2" operator="between" stopIfTrue="1">
      <formula>1998</formula>
      <formula>1999</formula>
    </cfRule>
    <cfRule type="cellIs" priority="104" dxfId="1" operator="between" stopIfTrue="1">
      <formula>1995</formula>
      <formula>1997</formula>
    </cfRule>
    <cfRule type="cellIs" priority="105" dxfId="0" operator="lessThan" stopIfTrue="1">
      <formula>1995</formula>
    </cfRule>
  </conditionalFormatting>
  <conditionalFormatting sqref="Q11:Q13">
    <cfRule type="cellIs" priority="96" dxfId="4" operator="between" stopIfTrue="1">
      <formula>2000</formula>
      <formula>2001</formula>
    </cfRule>
    <cfRule type="cellIs" priority="97" dxfId="3" operator="between" stopIfTrue="1">
      <formula>2002</formula>
      <formula>2020</formula>
    </cfRule>
    <cfRule type="cellIs" priority="98" dxfId="2" operator="between" stopIfTrue="1">
      <formula>1998</formula>
      <formula>1999</formula>
    </cfRule>
    <cfRule type="cellIs" priority="99" dxfId="1" operator="between" stopIfTrue="1">
      <formula>1995</formula>
      <formula>1997</formula>
    </cfRule>
    <cfRule type="cellIs" priority="100" dxfId="0" operator="lessThan" stopIfTrue="1">
      <formula>1995</formula>
    </cfRule>
  </conditionalFormatting>
  <conditionalFormatting sqref="Q20">
    <cfRule type="cellIs" priority="91" dxfId="4" operator="between" stopIfTrue="1">
      <formula>2000</formula>
      <formula>2001</formula>
    </cfRule>
    <cfRule type="cellIs" priority="92" dxfId="3" operator="between" stopIfTrue="1">
      <formula>2002</formula>
      <formula>2020</formula>
    </cfRule>
    <cfRule type="cellIs" priority="93" dxfId="2" operator="between" stopIfTrue="1">
      <formula>1998</formula>
      <formula>1999</formula>
    </cfRule>
    <cfRule type="cellIs" priority="94" dxfId="1" operator="between" stopIfTrue="1">
      <formula>1995</formula>
      <formula>1997</formula>
    </cfRule>
    <cfRule type="cellIs" priority="95" dxfId="0" operator="lessThan" stopIfTrue="1">
      <formula>1995</formula>
    </cfRule>
  </conditionalFormatting>
  <conditionalFormatting sqref="Q19">
    <cfRule type="cellIs" priority="86" dxfId="4" operator="between" stopIfTrue="1">
      <formula>2000</formula>
      <formula>2001</formula>
    </cfRule>
    <cfRule type="cellIs" priority="87" dxfId="3" operator="between" stopIfTrue="1">
      <formula>2002</formula>
      <formula>2020</formula>
    </cfRule>
    <cfRule type="cellIs" priority="88" dxfId="2" operator="between" stopIfTrue="1">
      <formula>1998</formula>
      <formula>1999</formula>
    </cfRule>
    <cfRule type="cellIs" priority="89" dxfId="1" operator="between" stopIfTrue="1">
      <formula>1995</formula>
      <formula>1997</formula>
    </cfRule>
    <cfRule type="cellIs" priority="90" dxfId="0" operator="lessThan" stopIfTrue="1">
      <formula>1995</formula>
    </cfRule>
  </conditionalFormatting>
  <conditionalFormatting sqref="Q21">
    <cfRule type="cellIs" priority="81" dxfId="4" operator="between" stopIfTrue="1">
      <formula>2000</formula>
      <formula>2001</formula>
    </cfRule>
    <cfRule type="cellIs" priority="82" dxfId="3" operator="between" stopIfTrue="1">
      <formula>2002</formula>
      <formula>2020</formula>
    </cfRule>
    <cfRule type="cellIs" priority="83" dxfId="2" operator="between" stopIfTrue="1">
      <formula>1998</formula>
      <formula>1999</formula>
    </cfRule>
    <cfRule type="cellIs" priority="84" dxfId="1" operator="between" stopIfTrue="1">
      <formula>1995</formula>
      <formula>1997</formula>
    </cfRule>
    <cfRule type="cellIs" priority="85" dxfId="0" operator="lessThan" stopIfTrue="1">
      <formula>1995</formula>
    </cfRule>
  </conditionalFormatting>
  <conditionalFormatting sqref="Q35">
    <cfRule type="cellIs" priority="76" dxfId="4" operator="between" stopIfTrue="1">
      <formula>2000</formula>
      <formula>2001</formula>
    </cfRule>
    <cfRule type="cellIs" priority="77" dxfId="3" operator="between" stopIfTrue="1">
      <formula>2002</formula>
      <formula>2020</formula>
    </cfRule>
    <cfRule type="cellIs" priority="78" dxfId="2" operator="between" stopIfTrue="1">
      <formula>1998</formula>
      <formula>1999</formula>
    </cfRule>
    <cfRule type="cellIs" priority="79" dxfId="1" operator="between" stopIfTrue="1">
      <formula>1995</formula>
      <formula>1997</formula>
    </cfRule>
    <cfRule type="cellIs" priority="80" dxfId="0" operator="lessThan" stopIfTrue="1">
      <formula>1995</formula>
    </cfRule>
  </conditionalFormatting>
  <conditionalFormatting sqref="Q37">
    <cfRule type="cellIs" priority="66" dxfId="4" operator="between" stopIfTrue="1">
      <formula>2000</formula>
      <formula>2001</formula>
    </cfRule>
    <cfRule type="cellIs" priority="67" dxfId="3" operator="between" stopIfTrue="1">
      <formula>2002</formula>
      <formula>2020</formula>
    </cfRule>
    <cfRule type="cellIs" priority="68" dxfId="2" operator="between" stopIfTrue="1">
      <formula>1998</formula>
      <formula>1999</formula>
    </cfRule>
    <cfRule type="cellIs" priority="69" dxfId="1" operator="between" stopIfTrue="1">
      <formula>1995</formula>
      <formula>1997</formula>
    </cfRule>
    <cfRule type="cellIs" priority="70" dxfId="0" operator="lessThan" stopIfTrue="1">
      <formula>1995</formula>
    </cfRule>
  </conditionalFormatting>
  <conditionalFormatting sqref="Q36">
    <cfRule type="cellIs" priority="71" dxfId="4" operator="between" stopIfTrue="1">
      <formula>2000</formula>
      <formula>2001</formula>
    </cfRule>
    <cfRule type="cellIs" priority="72" dxfId="3" operator="between" stopIfTrue="1">
      <formula>2002</formula>
      <formula>2020</formula>
    </cfRule>
    <cfRule type="cellIs" priority="73" dxfId="2" operator="between" stopIfTrue="1">
      <formula>1998</formula>
      <formula>1999</formula>
    </cfRule>
    <cfRule type="cellIs" priority="74" dxfId="1" operator="between" stopIfTrue="1">
      <formula>1995</formula>
      <formula>1997</formula>
    </cfRule>
    <cfRule type="cellIs" priority="75" dxfId="0" operator="lessThan" stopIfTrue="1">
      <formula>1995</formula>
    </cfRule>
  </conditionalFormatting>
  <conditionalFormatting sqref="Q27">
    <cfRule type="cellIs" priority="61" dxfId="4" operator="between" stopIfTrue="1">
      <formula>2000</formula>
      <formula>2001</formula>
    </cfRule>
    <cfRule type="cellIs" priority="62" dxfId="3" operator="between" stopIfTrue="1">
      <formula>2002</formula>
      <formula>2020</formula>
    </cfRule>
    <cfRule type="cellIs" priority="63" dxfId="2" operator="between" stopIfTrue="1">
      <formula>1998</formula>
      <formula>1999</formula>
    </cfRule>
    <cfRule type="cellIs" priority="64" dxfId="1" operator="between" stopIfTrue="1">
      <formula>1995</formula>
      <formula>1997</formula>
    </cfRule>
    <cfRule type="cellIs" priority="65" dxfId="0" operator="lessThan" stopIfTrue="1">
      <formula>1995</formula>
    </cfRule>
  </conditionalFormatting>
  <conditionalFormatting sqref="Q28">
    <cfRule type="cellIs" priority="56" dxfId="4" operator="between" stopIfTrue="1">
      <formula>2000</formula>
      <formula>2001</formula>
    </cfRule>
    <cfRule type="cellIs" priority="57" dxfId="3" operator="between" stopIfTrue="1">
      <formula>2002</formula>
      <formula>2020</formula>
    </cfRule>
    <cfRule type="cellIs" priority="58" dxfId="2" operator="between" stopIfTrue="1">
      <formula>1998</formula>
      <formula>1999</formula>
    </cfRule>
    <cfRule type="cellIs" priority="59" dxfId="1" operator="between" stopIfTrue="1">
      <formula>1995</formula>
      <formula>1997</formula>
    </cfRule>
    <cfRule type="cellIs" priority="60" dxfId="0" operator="lessThan" stopIfTrue="1">
      <formula>1995</formula>
    </cfRule>
  </conditionalFormatting>
  <conditionalFormatting sqref="Q29">
    <cfRule type="cellIs" priority="51" dxfId="4" operator="between" stopIfTrue="1">
      <formula>2000</formula>
      <formula>2001</formula>
    </cfRule>
    <cfRule type="cellIs" priority="52" dxfId="3" operator="between" stopIfTrue="1">
      <formula>2002</formula>
      <formula>2020</formula>
    </cfRule>
    <cfRule type="cellIs" priority="53" dxfId="2" operator="between" stopIfTrue="1">
      <formula>1998</formula>
      <formula>1999</formula>
    </cfRule>
    <cfRule type="cellIs" priority="54" dxfId="1" operator="between" stopIfTrue="1">
      <formula>1995</formula>
      <formula>1997</formula>
    </cfRule>
    <cfRule type="cellIs" priority="55" dxfId="0" operator="lessThan" stopIfTrue="1">
      <formula>1995</formula>
    </cfRule>
  </conditionalFormatting>
  <conditionalFormatting sqref="W37">
    <cfRule type="cellIs" priority="1" dxfId="4" operator="between" stopIfTrue="1">
      <formula>2000</formula>
      <formula>2001</formula>
    </cfRule>
    <cfRule type="cellIs" priority="2" dxfId="3" operator="between" stopIfTrue="1">
      <formula>2002</formula>
      <formula>2020</formula>
    </cfRule>
    <cfRule type="cellIs" priority="3" dxfId="2" operator="between" stopIfTrue="1">
      <formula>1998</formula>
      <formula>1999</formula>
    </cfRule>
    <cfRule type="cellIs" priority="4" dxfId="1" operator="between" stopIfTrue="1">
      <formula>1995</formula>
      <formula>1997</formula>
    </cfRule>
    <cfRule type="cellIs" priority="5" dxfId="0" operator="lessThan" stopIfTrue="1">
      <formula>1995</formula>
    </cfRule>
  </conditionalFormatting>
  <conditionalFormatting sqref="W11:W13">
    <cfRule type="cellIs" priority="46" dxfId="4" operator="between" stopIfTrue="1">
      <formula>2000</formula>
      <formula>2001</formula>
    </cfRule>
    <cfRule type="cellIs" priority="47" dxfId="3" operator="between" stopIfTrue="1">
      <formula>2002</formula>
      <formula>2020</formula>
    </cfRule>
    <cfRule type="cellIs" priority="48" dxfId="2" operator="between" stopIfTrue="1">
      <formula>1998</formula>
      <formula>1999</formula>
    </cfRule>
    <cfRule type="cellIs" priority="49" dxfId="1" operator="between" stopIfTrue="1">
      <formula>1995</formula>
      <formula>1997</formula>
    </cfRule>
    <cfRule type="cellIs" priority="50" dxfId="0" operator="lessThan" stopIfTrue="1">
      <formula>1995</formula>
    </cfRule>
  </conditionalFormatting>
  <conditionalFormatting sqref="T20">
    <cfRule type="cellIs" priority="41" dxfId="4" operator="between" stopIfTrue="1">
      <formula>2000</formula>
      <formula>2001</formula>
    </cfRule>
    <cfRule type="cellIs" priority="42" dxfId="3" operator="between" stopIfTrue="1">
      <formula>2002</formula>
      <formula>2020</formula>
    </cfRule>
    <cfRule type="cellIs" priority="43" dxfId="2" operator="between" stopIfTrue="1">
      <formula>1998</formula>
      <formula>1999</formula>
    </cfRule>
    <cfRule type="cellIs" priority="44" dxfId="1" operator="between" stopIfTrue="1">
      <formula>1995</formula>
      <formula>1997</formula>
    </cfRule>
    <cfRule type="cellIs" priority="45" dxfId="0" operator="lessThan" stopIfTrue="1">
      <formula>1995</formula>
    </cfRule>
  </conditionalFormatting>
  <conditionalFormatting sqref="T19">
    <cfRule type="cellIs" priority="36" dxfId="4" operator="between" stopIfTrue="1">
      <formula>2000</formula>
      <formula>2001</formula>
    </cfRule>
    <cfRule type="cellIs" priority="37" dxfId="3" operator="between" stopIfTrue="1">
      <formula>2002</formula>
      <formula>2020</formula>
    </cfRule>
    <cfRule type="cellIs" priority="38" dxfId="2" operator="between" stopIfTrue="1">
      <formula>1998</formula>
      <formula>1999</formula>
    </cfRule>
    <cfRule type="cellIs" priority="39" dxfId="1" operator="between" stopIfTrue="1">
      <formula>1995</formula>
      <formula>1997</formula>
    </cfRule>
    <cfRule type="cellIs" priority="40" dxfId="0" operator="lessThan" stopIfTrue="1">
      <formula>1995</formula>
    </cfRule>
  </conditionalFormatting>
  <conditionalFormatting sqref="T21">
    <cfRule type="cellIs" priority="31" dxfId="4" operator="between" stopIfTrue="1">
      <formula>2000</formula>
      <formula>2001</formula>
    </cfRule>
    <cfRule type="cellIs" priority="32" dxfId="3" operator="between" stopIfTrue="1">
      <formula>2002</formula>
      <formula>2020</formula>
    </cfRule>
    <cfRule type="cellIs" priority="33" dxfId="2" operator="between" stopIfTrue="1">
      <formula>1998</formula>
      <formula>1999</formula>
    </cfRule>
    <cfRule type="cellIs" priority="34" dxfId="1" operator="between" stopIfTrue="1">
      <formula>1995</formula>
      <formula>1997</formula>
    </cfRule>
    <cfRule type="cellIs" priority="35" dxfId="0" operator="lessThan" stopIfTrue="1">
      <formula>1995</formula>
    </cfRule>
  </conditionalFormatting>
  <conditionalFormatting sqref="T27">
    <cfRule type="cellIs" priority="26" dxfId="4" operator="between" stopIfTrue="1">
      <formula>2000</formula>
      <formula>2001</formula>
    </cfRule>
    <cfRule type="cellIs" priority="27" dxfId="3" operator="between" stopIfTrue="1">
      <formula>2002</formula>
      <formula>2020</formula>
    </cfRule>
    <cfRule type="cellIs" priority="28" dxfId="2" operator="between" stopIfTrue="1">
      <formula>1998</formula>
      <formula>1999</formula>
    </cfRule>
    <cfRule type="cellIs" priority="29" dxfId="1" operator="between" stopIfTrue="1">
      <formula>1995</formula>
      <formula>1997</formula>
    </cfRule>
    <cfRule type="cellIs" priority="30" dxfId="0" operator="lessThan" stopIfTrue="1">
      <formula>1995</formula>
    </cfRule>
  </conditionalFormatting>
  <conditionalFormatting sqref="T28">
    <cfRule type="cellIs" priority="21" dxfId="4" operator="between" stopIfTrue="1">
      <formula>2000</formula>
      <formula>2001</formula>
    </cfRule>
    <cfRule type="cellIs" priority="22" dxfId="3" operator="between" stopIfTrue="1">
      <formula>2002</formula>
      <formula>2020</formula>
    </cfRule>
    <cfRule type="cellIs" priority="23" dxfId="2" operator="between" stopIfTrue="1">
      <formula>1998</formula>
      <formula>1999</formula>
    </cfRule>
    <cfRule type="cellIs" priority="24" dxfId="1" operator="between" stopIfTrue="1">
      <formula>1995</formula>
      <formula>1997</formula>
    </cfRule>
    <cfRule type="cellIs" priority="25" dxfId="0" operator="lessThan" stopIfTrue="1">
      <formula>1995</formula>
    </cfRule>
  </conditionalFormatting>
  <conditionalFormatting sqref="T29">
    <cfRule type="cellIs" priority="16" dxfId="4" operator="between" stopIfTrue="1">
      <formula>2000</formula>
      <formula>2001</formula>
    </cfRule>
    <cfRule type="cellIs" priority="17" dxfId="3" operator="between" stopIfTrue="1">
      <formula>2002</formula>
      <formula>2020</formula>
    </cfRule>
    <cfRule type="cellIs" priority="18" dxfId="2" operator="between" stopIfTrue="1">
      <formula>1998</formula>
      <formula>1999</formula>
    </cfRule>
    <cfRule type="cellIs" priority="19" dxfId="1" operator="between" stopIfTrue="1">
      <formula>1995</formula>
      <formula>1997</formula>
    </cfRule>
    <cfRule type="cellIs" priority="20" dxfId="0" operator="lessThan" stopIfTrue="1">
      <formula>1995</formula>
    </cfRule>
  </conditionalFormatting>
  <conditionalFormatting sqref="W35">
    <cfRule type="cellIs" priority="11" dxfId="4" operator="between" stopIfTrue="1">
      <formula>2000</formula>
      <formula>2001</formula>
    </cfRule>
    <cfRule type="cellIs" priority="12" dxfId="3" operator="between" stopIfTrue="1">
      <formula>2002</formula>
      <formula>2020</formula>
    </cfRule>
    <cfRule type="cellIs" priority="13" dxfId="2" operator="between" stopIfTrue="1">
      <formula>1998</formula>
      <formula>1999</formula>
    </cfRule>
    <cfRule type="cellIs" priority="14" dxfId="1" operator="between" stopIfTrue="1">
      <formula>1995</formula>
      <formula>1997</formula>
    </cfRule>
    <cfRule type="cellIs" priority="15" dxfId="0" operator="lessThan" stopIfTrue="1">
      <formula>1995</formula>
    </cfRule>
  </conditionalFormatting>
  <conditionalFormatting sqref="W36">
    <cfRule type="cellIs" priority="6" dxfId="4" operator="between" stopIfTrue="1">
      <formula>2000</formula>
      <formula>2001</formula>
    </cfRule>
    <cfRule type="cellIs" priority="7" dxfId="3" operator="between" stopIfTrue="1">
      <formula>2002</formula>
      <formula>2020</formula>
    </cfRule>
    <cfRule type="cellIs" priority="8" dxfId="2" operator="between" stopIfTrue="1">
      <formula>1998</formula>
      <formula>1999</formula>
    </cfRule>
    <cfRule type="cellIs" priority="9" dxfId="1" operator="between" stopIfTrue="1">
      <formula>1995</formula>
      <formula>1997</formula>
    </cfRule>
    <cfRule type="cellIs" priority="10" dxfId="0" operator="lessThan" stopIfTrue="1">
      <formula>1995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Girard</cp:lastModifiedBy>
  <cp:lastPrinted>2015-05-14T08:19:44Z</cp:lastPrinted>
  <dcterms:created xsi:type="dcterms:W3CDTF">2014-09-28T11:23:43Z</dcterms:created>
  <dcterms:modified xsi:type="dcterms:W3CDTF">2015-05-18T14:22:12Z</dcterms:modified>
  <cp:category/>
  <cp:version/>
  <cp:contentType/>
  <cp:contentStatus/>
</cp:coreProperties>
</file>