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24240" windowHeight="13740" tabRatio="923" activeTab="3"/>
  </bookViews>
  <sheets>
    <sheet name="WRPF Folk BP 1 bw DT" sheetId="1" r:id="rId1"/>
    <sheet name="WRPF Folk BP 1 bw" sheetId="2" r:id="rId2"/>
    <sheet name="WRPF Folk BP 1_2 bw DT" sheetId="3" r:id="rId3"/>
    <sheet name="WRPF Folk BP 1_2 bw" sheetId="4" r:id="rId4"/>
  </sheets>
  <definedNames/>
  <calcPr fullCalcOnLoad="1" refMode="R1C1"/>
</workbook>
</file>

<file path=xl/sharedStrings.xml><?xml version="1.0" encoding="utf-8"?>
<sst xmlns="http://schemas.openxmlformats.org/spreadsheetml/2006/main" count="236" uniqueCount="125">
  <si>
    <t>Place</t>
  </si>
  <si>
    <t>Name</t>
  </si>
  <si>
    <t>Age class
DOB / Age</t>
  </si>
  <si>
    <t>Own 
bodyweight</t>
  </si>
  <si>
    <t>Country / City</t>
  </si>
  <si>
    <t>Points</t>
  </si>
  <si>
    <t>Coach</t>
  </si>
  <si>
    <t>1</t>
  </si>
  <si>
    <t xml:space="preserve">Russia / Saint Petersburg </t>
  </si>
  <si>
    <t/>
  </si>
  <si>
    <t>WEIGHT CLASS   52</t>
  </si>
  <si>
    <t>-</t>
  </si>
  <si>
    <t>85,0</t>
  </si>
  <si>
    <t>87,5</t>
  </si>
  <si>
    <t>90,0</t>
  </si>
  <si>
    <t>WEIGHT CLASS   56</t>
  </si>
  <si>
    <t>95,0</t>
  </si>
  <si>
    <t>2</t>
  </si>
  <si>
    <t>80,0</t>
  </si>
  <si>
    <t>WEIGHT CLASS   60</t>
  </si>
  <si>
    <t>42,5</t>
  </si>
  <si>
    <t xml:space="preserve">Мukhin D. </t>
  </si>
  <si>
    <t>WEIGHT CLASS   67.5</t>
  </si>
  <si>
    <t>127,5</t>
  </si>
  <si>
    <t>107,5</t>
  </si>
  <si>
    <t>115,0</t>
  </si>
  <si>
    <t>WEIGHT CLASS   82.5</t>
  </si>
  <si>
    <t xml:space="preserve">Russia / Vyborg </t>
  </si>
  <si>
    <t xml:space="preserve">without </t>
  </si>
  <si>
    <t>WEIGHT CLASS   90</t>
  </si>
  <si>
    <t xml:space="preserve">Russia / Sosnovy Bor </t>
  </si>
  <si>
    <t>3</t>
  </si>
  <si>
    <t>WEIGHT CLASS   100</t>
  </si>
  <si>
    <t>WEIGHT CLASS   110</t>
  </si>
  <si>
    <t>WEIGHT CLASS   125</t>
  </si>
  <si>
    <t>WEIGHT CLASS   140</t>
  </si>
  <si>
    <t>82,5</t>
  </si>
  <si>
    <t>97,5</t>
  </si>
  <si>
    <t>59,70</t>
  </si>
  <si>
    <t xml:space="preserve"> Russia / Saint Petersburg </t>
  </si>
  <si>
    <t>87,50</t>
  </si>
  <si>
    <t xml:space="preserve">Estonia / Tallin </t>
  </si>
  <si>
    <t xml:space="preserve">Russia / Moscow </t>
  </si>
  <si>
    <t>89,30</t>
  </si>
  <si>
    <t xml:space="preserve">Latvia / Riga </t>
  </si>
  <si>
    <t>Ivаnоv Dеnis</t>
  </si>
  <si>
    <t>Open (27.06.1980)/39</t>
  </si>
  <si>
    <t>81,30</t>
  </si>
  <si>
    <t>Russia / Kaliningrad</t>
  </si>
  <si>
    <t>0,0</t>
  </si>
  <si>
    <t>52,00</t>
  </si>
  <si>
    <t>50,70</t>
  </si>
  <si>
    <t>Nеphiodоvа Nаtаlya</t>
  </si>
  <si>
    <t>Open (13.03.1980)/39</t>
  </si>
  <si>
    <t>53,50</t>
  </si>
  <si>
    <t>67,5</t>
  </si>
  <si>
    <t>Аndriyanоvа Оlgа</t>
  </si>
  <si>
    <t>Masters 40-49 (09.02.1972)/47</t>
  </si>
  <si>
    <t xml:space="preserve">Dmitriеvа Е. </t>
  </si>
  <si>
    <t>93,00</t>
  </si>
  <si>
    <t>Pаvliuchеnkо Dаnil</t>
  </si>
  <si>
    <t>Masters 40-49 (26.04.1978)/41</t>
  </si>
  <si>
    <t>66,90</t>
  </si>
  <si>
    <t>Vеlikzаrоv Dmitriiy</t>
  </si>
  <si>
    <t>Open (01.04.1985)/34</t>
  </si>
  <si>
    <t xml:space="preserve">Kоlоkhin P. </t>
  </si>
  <si>
    <t>Lаppаlаiynеn Dmitriiy</t>
  </si>
  <si>
    <t>Open (01.06.1989)/30</t>
  </si>
  <si>
    <t>114,20</t>
  </si>
  <si>
    <t xml:space="preserve">Russia / Gatchina </t>
  </si>
  <si>
    <t>Lеiynvаld Iuriiy</t>
  </si>
  <si>
    <t>Open (18.06.1983)/36</t>
  </si>
  <si>
    <t>125,20</t>
  </si>
  <si>
    <t>Gloss</t>
  </si>
  <si>
    <t>Eastern Europe Championship                                                                                                                                                               WRPF "Folk" Bench Press (with own bw) Doping Tested                                                                                                                                         Russia / Saint Petersburg, October 26-27, 2019</t>
  </si>
  <si>
    <t>"Folk" Bench Press</t>
  </si>
  <si>
    <t>Tonnage</t>
  </si>
  <si>
    <t>bodyweight</t>
  </si>
  <si>
    <t>Reps</t>
  </si>
  <si>
    <t>Estonia / Tallin</t>
  </si>
  <si>
    <t>Dеmin Vаsiliiy</t>
  </si>
  <si>
    <t>Open (06.11.1989)/29</t>
  </si>
  <si>
    <t xml:space="preserve">Kisеlеv S. </t>
  </si>
  <si>
    <t>Теn Vаlеriiy</t>
  </si>
  <si>
    <t>Masters 50-59 (07.10.1962)/57</t>
  </si>
  <si>
    <t>79,50</t>
  </si>
  <si>
    <t>Chеrstvоv Аlеksаndr</t>
  </si>
  <si>
    <t>Open (06.03.1985)/34</t>
  </si>
  <si>
    <t>84,50</t>
  </si>
  <si>
    <t>Eastern Europe Championship                                                                                                                                                          WRPF "Folk" Bench Press (with own bw)                                                                                                                                         Russia / Saint Petersburg, October 26-27, 2019</t>
  </si>
  <si>
    <t>Kisеliov Sеrgеiy</t>
  </si>
  <si>
    <t>Open (27.05.1985)/34</t>
  </si>
  <si>
    <t xml:space="preserve">Kuznеtsоvа А. </t>
  </si>
  <si>
    <t>Lоvchikоv Аlеksеiy</t>
  </si>
  <si>
    <t>Open (25.02.1972)/47</t>
  </si>
  <si>
    <t>83,80</t>
  </si>
  <si>
    <t>Pаrphеnоv Pаvеl</t>
  </si>
  <si>
    <t>Open (05.10.1989)/30</t>
  </si>
  <si>
    <t>Gunchеnkоv Оlеg</t>
  </si>
  <si>
    <t>Open (19.09.1991)/28</t>
  </si>
  <si>
    <t>96,70</t>
  </si>
  <si>
    <t>Puchkоv Igоr</t>
  </si>
  <si>
    <t>Open (18.07.1968)/51</t>
  </si>
  <si>
    <t>106,90</t>
  </si>
  <si>
    <t xml:space="preserve">Zаbоlоtnikоv I. </t>
  </si>
  <si>
    <t>Eastern Europe Championship                                                                                                                                                     WRPF "Folk" Bench Press (with 1/2 own bw) Doping Tested                                                                                                                                         Russia / Saint Petersburg, October 26-27, 2019</t>
  </si>
  <si>
    <t>Svjatnaja Svetlana</t>
  </si>
  <si>
    <t>Open (11.08.1961)/58</t>
  </si>
  <si>
    <t>27,5</t>
  </si>
  <si>
    <t xml:space="preserve">Lusis A. </t>
  </si>
  <si>
    <t>Masters 50-59 (11.08.1961)/58</t>
  </si>
  <si>
    <t>Оrlоvа Irinа</t>
  </si>
  <si>
    <t>Masters 40-49 (30.07.1974)/45</t>
  </si>
  <si>
    <t>53,90</t>
  </si>
  <si>
    <t xml:space="preserve"> Belarus / Zhlobin</t>
  </si>
  <si>
    <t>Gurеvich Оlgа</t>
  </si>
  <si>
    <t>Open (21.02.1985)/34</t>
  </si>
  <si>
    <t>59,80</t>
  </si>
  <si>
    <t>30,0</t>
  </si>
  <si>
    <t>Eastern Europe Championship                                                                                                                                                         WRPF "Folk" Bench Press (with 1/2 own bw)                                                                                                                                         Russia / Saint Petersburg, October 26-27, 2019</t>
  </si>
  <si>
    <t>Bаkshiеvа Маrinа</t>
  </si>
  <si>
    <t>Open (14.10.1991)/28</t>
  </si>
  <si>
    <t>Chаntsеv Viktоr</t>
  </si>
  <si>
    <t>Masters 60+ (02.09.1957)/62</t>
  </si>
  <si>
    <t>83,00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</si>
</sst>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19.125" style="4" bestFit="1" customWidth="1"/>
    <col min="3" max="3" width="28.375" style="4" bestFit="1" customWidth="1"/>
    <col min="4" max="4" width="21.375" style="4" bestFit="1" customWidth="1"/>
    <col min="5" max="5" width="10.375" style="4" bestFit="1" customWidth="1"/>
    <col min="6" max="6" width="26.75390625" style="4" customWidth="1"/>
    <col min="7" max="7" width="13.125" style="5" customWidth="1"/>
    <col min="8" max="8" width="13.125" style="15" customWidth="1"/>
    <col min="9" max="9" width="8.875" style="5" bestFit="1" customWidth="1"/>
    <col min="10" max="10" width="9.375" style="5" bestFit="1" customWidth="1"/>
    <col min="11" max="11" width="21.125" style="4" customWidth="1"/>
    <col min="12" max="16384" width="9.125" style="3" customWidth="1"/>
  </cols>
  <sheetData>
    <row r="1" spans="1:11" s="2" customFormat="1" ht="29.25" customHeight="1">
      <c r="A1" s="25" t="s">
        <v>74</v>
      </c>
      <c r="B1" s="26"/>
      <c r="C1" s="27"/>
      <c r="D1" s="27"/>
      <c r="E1" s="27"/>
      <c r="F1" s="27"/>
      <c r="G1" s="27"/>
      <c r="H1" s="27"/>
      <c r="I1" s="27"/>
      <c r="J1" s="27"/>
      <c r="K1" s="28"/>
    </row>
    <row r="2" spans="1:11" s="2" customFormat="1" ht="66.7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2.75" customHeight="1">
      <c r="A3" s="32" t="s">
        <v>0</v>
      </c>
      <c r="B3" s="37" t="s">
        <v>1</v>
      </c>
      <c r="C3" s="34" t="s">
        <v>2</v>
      </c>
      <c r="D3" s="34" t="s">
        <v>3</v>
      </c>
      <c r="E3" s="36" t="s">
        <v>73</v>
      </c>
      <c r="F3" s="36" t="s">
        <v>4</v>
      </c>
      <c r="G3" s="36" t="s">
        <v>75</v>
      </c>
      <c r="H3" s="36"/>
      <c r="I3" s="36" t="s">
        <v>76</v>
      </c>
      <c r="J3" s="36" t="s">
        <v>5</v>
      </c>
      <c r="K3" s="21" t="s">
        <v>6</v>
      </c>
    </row>
    <row r="4" spans="1:11" s="1" customFormat="1" ht="21" customHeight="1" thickBot="1">
      <c r="A4" s="33"/>
      <c r="B4" s="38"/>
      <c r="C4" s="35"/>
      <c r="D4" s="35"/>
      <c r="E4" s="35"/>
      <c r="F4" s="35"/>
      <c r="G4" s="20" t="s">
        <v>77</v>
      </c>
      <c r="H4" s="14" t="s">
        <v>78</v>
      </c>
      <c r="I4" s="35"/>
      <c r="J4" s="35"/>
      <c r="K4" s="22"/>
    </row>
    <row r="5" spans="1:10" ht="15">
      <c r="A5" s="23" t="s">
        <v>22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ht="12.75">
      <c r="A6" s="11" t="s">
        <v>7</v>
      </c>
      <c r="B6" s="10" t="s">
        <v>60</v>
      </c>
      <c r="C6" s="10" t="s">
        <v>61</v>
      </c>
      <c r="D6" s="10" t="s">
        <v>62</v>
      </c>
      <c r="E6" s="10" t="str">
        <f>"0,7541"</f>
        <v>0,7541</v>
      </c>
      <c r="F6" s="10" t="s">
        <v>79</v>
      </c>
      <c r="G6" s="11" t="s">
        <v>55</v>
      </c>
      <c r="H6" s="18">
        <v>22</v>
      </c>
      <c r="I6" s="11" t="str">
        <f>"1485,0"</f>
        <v>1485,0</v>
      </c>
      <c r="J6" s="11" t="str">
        <f>"1131,1118"</f>
        <v>1131,1118</v>
      </c>
      <c r="K6" s="10" t="s">
        <v>28</v>
      </c>
    </row>
    <row r="7" ht="12.75">
      <c r="B7" s="4" t="s">
        <v>9</v>
      </c>
    </row>
    <row r="8" spans="1:10" ht="15">
      <c r="A8" s="24" t="s">
        <v>26</v>
      </c>
      <c r="B8" s="24"/>
      <c r="C8" s="24"/>
      <c r="D8" s="24"/>
      <c r="E8" s="24"/>
      <c r="F8" s="24"/>
      <c r="G8" s="24"/>
      <c r="H8" s="24"/>
      <c r="I8" s="24"/>
      <c r="J8" s="24"/>
    </row>
    <row r="9" spans="1:11" ht="12.75">
      <c r="A9" s="7" t="s">
        <v>7</v>
      </c>
      <c r="B9" s="6" t="s">
        <v>45</v>
      </c>
      <c r="C9" s="6" t="s">
        <v>46</v>
      </c>
      <c r="D9" s="6" t="s">
        <v>47</v>
      </c>
      <c r="E9" s="6" t="str">
        <f>"0,6508"</f>
        <v>0,6508</v>
      </c>
      <c r="F9" s="6" t="s">
        <v>48</v>
      </c>
      <c r="G9" s="7" t="s">
        <v>36</v>
      </c>
      <c r="H9" s="16">
        <v>35</v>
      </c>
      <c r="I9" s="7" t="str">
        <f>"2887,5"</f>
        <v>2887,5</v>
      </c>
      <c r="J9" s="7" t="str">
        <f>"1879,1850"</f>
        <v>1879,1850</v>
      </c>
      <c r="K9" s="6" t="s">
        <v>28</v>
      </c>
    </row>
    <row r="10" spans="1:11" ht="12.75">
      <c r="A10" s="13" t="s">
        <v>17</v>
      </c>
      <c r="B10" s="12" t="s">
        <v>80</v>
      </c>
      <c r="C10" s="12" t="s">
        <v>81</v>
      </c>
      <c r="D10" s="12" t="s">
        <v>47</v>
      </c>
      <c r="E10" s="12" t="str">
        <f>"0,6508"</f>
        <v>0,6508</v>
      </c>
      <c r="F10" s="12" t="s">
        <v>8</v>
      </c>
      <c r="G10" s="13" t="s">
        <v>36</v>
      </c>
      <c r="H10" s="19">
        <v>32</v>
      </c>
      <c r="I10" s="13" t="str">
        <f>"2640,0"</f>
        <v>2640,0</v>
      </c>
      <c r="J10" s="13" t="str">
        <f>"1718,1120"</f>
        <v>1718,1120</v>
      </c>
      <c r="K10" s="12" t="s">
        <v>82</v>
      </c>
    </row>
    <row r="11" spans="1:11" ht="12.75">
      <c r="A11" s="9" t="s">
        <v>7</v>
      </c>
      <c r="B11" s="8" t="s">
        <v>83</v>
      </c>
      <c r="C11" s="8" t="s">
        <v>84</v>
      </c>
      <c r="D11" s="8" t="s">
        <v>85</v>
      </c>
      <c r="E11" s="8" t="str">
        <f>"0,6606"</f>
        <v>0,6606</v>
      </c>
      <c r="F11" s="8" t="s">
        <v>8</v>
      </c>
      <c r="G11" s="9" t="s">
        <v>18</v>
      </c>
      <c r="H11" s="17">
        <v>13</v>
      </c>
      <c r="I11" s="9" t="str">
        <f>"1040,0"</f>
        <v>1040,0</v>
      </c>
      <c r="J11" s="9" t="str">
        <f>"871,1464"</f>
        <v>871,1464</v>
      </c>
      <c r="K11" s="8" t="s">
        <v>28</v>
      </c>
    </row>
    <row r="12" ht="12.75">
      <c r="B12" s="4" t="s">
        <v>9</v>
      </c>
    </row>
    <row r="13" spans="1:10" ht="15">
      <c r="A13" s="24" t="s">
        <v>29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1" ht="12.75">
      <c r="A14" s="11" t="s">
        <v>7</v>
      </c>
      <c r="B14" s="10" t="s">
        <v>86</v>
      </c>
      <c r="C14" s="10" t="s">
        <v>87</v>
      </c>
      <c r="D14" s="10" t="s">
        <v>88</v>
      </c>
      <c r="E14" s="10" t="str">
        <f>"0,6349"</f>
        <v>0,6349</v>
      </c>
      <c r="F14" s="10" t="s">
        <v>8</v>
      </c>
      <c r="G14" s="11" t="s">
        <v>12</v>
      </c>
      <c r="H14" s="18">
        <v>28</v>
      </c>
      <c r="I14" s="11" t="str">
        <f>"2380,0"</f>
        <v>2380,0</v>
      </c>
      <c r="J14" s="11" t="str">
        <f>"1511,1810"</f>
        <v>1511,1810</v>
      </c>
      <c r="K14" s="10" t="s">
        <v>28</v>
      </c>
    </row>
    <row r="15" ht="12.75">
      <c r="B15" s="4" t="s">
        <v>9</v>
      </c>
    </row>
    <row r="16" ht="12.75">
      <c r="B16" s="4" t="s">
        <v>9</v>
      </c>
    </row>
    <row r="17" ht="12.75">
      <c r="B17" s="4" t="s">
        <v>9</v>
      </c>
    </row>
    <row r="18" ht="12.75">
      <c r="B18" s="4" t="s">
        <v>9</v>
      </c>
    </row>
    <row r="19" ht="12.75">
      <c r="B19" s="4" t="s">
        <v>9</v>
      </c>
    </row>
    <row r="20" ht="12.75">
      <c r="B20" s="4" t="s">
        <v>9</v>
      </c>
    </row>
    <row r="21" ht="12.75">
      <c r="B21" s="4" t="s">
        <v>9</v>
      </c>
    </row>
    <row r="22" ht="12.75">
      <c r="B22" s="4" t="s">
        <v>9</v>
      </c>
    </row>
    <row r="23" ht="12.75">
      <c r="B23" s="4" t="s">
        <v>9</v>
      </c>
    </row>
    <row r="24" ht="12.75">
      <c r="B24" s="4" t="s">
        <v>9</v>
      </c>
    </row>
  </sheetData>
  <sheetProtection/>
  <mergeCells count="14">
    <mergeCell ref="A13:J13"/>
    <mergeCell ref="B3:B4"/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20.375" style="4" bestFit="1" customWidth="1"/>
    <col min="3" max="3" width="26.25390625" style="4" bestFit="1" customWidth="1"/>
    <col min="4" max="4" width="21.375" style="4" bestFit="1" customWidth="1"/>
    <col min="5" max="5" width="10.375" style="4" bestFit="1" customWidth="1"/>
    <col min="6" max="6" width="24.125" style="4" customWidth="1"/>
    <col min="7" max="7" width="13.00390625" style="5" customWidth="1"/>
    <col min="8" max="8" width="13.00390625" style="15" customWidth="1"/>
    <col min="9" max="9" width="10.00390625" style="5" bestFit="1" customWidth="1"/>
    <col min="10" max="10" width="9.375" style="5" bestFit="1" customWidth="1"/>
    <col min="11" max="11" width="21.25390625" style="4" customWidth="1"/>
    <col min="12" max="16384" width="9.125" style="3" customWidth="1"/>
  </cols>
  <sheetData>
    <row r="1" spans="1:11" s="2" customFormat="1" ht="29.25" customHeight="1">
      <c r="A1" s="25" t="s">
        <v>89</v>
      </c>
      <c r="B1" s="26"/>
      <c r="C1" s="27"/>
      <c r="D1" s="27"/>
      <c r="E1" s="27"/>
      <c r="F1" s="27"/>
      <c r="G1" s="27"/>
      <c r="H1" s="27"/>
      <c r="I1" s="27"/>
      <c r="J1" s="27"/>
      <c r="K1" s="28"/>
    </row>
    <row r="2" spans="1:11" s="2" customFormat="1" ht="72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2.75" customHeight="1">
      <c r="A3" s="32" t="s">
        <v>0</v>
      </c>
      <c r="B3" s="37" t="s">
        <v>1</v>
      </c>
      <c r="C3" s="34" t="s">
        <v>2</v>
      </c>
      <c r="D3" s="34" t="s">
        <v>3</v>
      </c>
      <c r="E3" s="36" t="s">
        <v>73</v>
      </c>
      <c r="F3" s="36" t="s">
        <v>4</v>
      </c>
      <c r="G3" s="36" t="s">
        <v>75</v>
      </c>
      <c r="H3" s="36"/>
      <c r="I3" s="36" t="s">
        <v>76</v>
      </c>
      <c r="J3" s="36" t="s">
        <v>5</v>
      </c>
      <c r="K3" s="21" t="s">
        <v>6</v>
      </c>
    </row>
    <row r="4" spans="1:11" s="1" customFormat="1" ht="21" customHeight="1" thickBot="1">
      <c r="A4" s="33"/>
      <c r="B4" s="38"/>
      <c r="C4" s="35"/>
      <c r="D4" s="35"/>
      <c r="E4" s="35"/>
      <c r="F4" s="35"/>
      <c r="G4" s="20" t="s">
        <v>77</v>
      </c>
      <c r="H4" s="14" t="s">
        <v>78</v>
      </c>
      <c r="I4" s="35"/>
      <c r="J4" s="35"/>
      <c r="K4" s="22"/>
    </row>
    <row r="5" spans="1:10" ht="15">
      <c r="A5" s="23" t="s">
        <v>29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ht="12.75">
      <c r="A6" s="7" t="s">
        <v>7</v>
      </c>
      <c r="B6" s="6" t="s">
        <v>90</v>
      </c>
      <c r="C6" s="6" t="s">
        <v>91</v>
      </c>
      <c r="D6" s="6" t="s">
        <v>40</v>
      </c>
      <c r="E6" s="6" t="str">
        <f>"0,6217"</f>
        <v>0,6217</v>
      </c>
      <c r="F6" s="6" t="s">
        <v>8</v>
      </c>
      <c r="G6" s="7" t="s">
        <v>13</v>
      </c>
      <c r="H6" s="16">
        <v>41</v>
      </c>
      <c r="I6" s="7" t="str">
        <f>"3587,5"</f>
        <v>3587,5</v>
      </c>
      <c r="J6" s="7" t="str">
        <f>"2230,5281"</f>
        <v>2230,5281</v>
      </c>
      <c r="K6" s="6" t="s">
        <v>92</v>
      </c>
    </row>
    <row r="7" spans="1:11" ht="12.75">
      <c r="A7" s="13" t="s">
        <v>17</v>
      </c>
      <c r="B7" s="12" t="s">
        <v>93</v>
      </c>
      <c r="C7" s="12" t="s">
        <v>94</v>
      </c>
      <c r="D7" s="12" t="s">
        <v>95</v>
      </c>
      <c r="E7" s="12" t="str">
        <f>"0,6382"</f>
        <v>0,6382</v>
      </c>
      <c r="F7" s="12" t="s">
        <v>27</v>
      </c>
      <c r="G7" s="13" t="s">
        <v>12</v>
      </c>
      <c r="H7" s="19">
        <v>38</v>
      </c>
      <c r="I7" s="13" t="str">
        <f>"3230,0"</f>
        <v>3230,0</v>
      </c>
      <c r="J7" s="13" t="str">
        <f>"2061,3860"</f>
        <v>2061,3860</v>
      </c>
      <c r="K7" s="12" t="s">
        <v>28</v>
      </c>
    </row>
    <row r="8" spans="1:11" ht="12.75">
      <c r="A8" s="9" t="s">
        <v>31</v>
      </c>
      <c r="B8" s="8" t="s">
        <v>96</v>
      </c>
      <c r="C8" s="8" t="s">
        <v>97</v>
      </c>
      <c r="D8" s="8" t="s">
        <v>43</v>
      </c>
      <c r="E8" s="8" t="str">
        <f>"0,6145"</f>
        <v>0,6145</v>
      </c>
      <c r="F8" s="8" t="s">
        <v>42</v>
      </c>
      <c r="G8" s="9" t="s">
        <v>14</v>
      </c>
      <c r="H8" s="17">
        <v>29</v>
      </c>
      <c r="I8" s="9" t="str">
        <f>"2610,0"</f>
        <v>2610,0</v>
      </c>
      <c r="J8" s="9" t="str">
        <f>"1603,9755"</f>
        <v>1603,9755</v>
      </c>
      <c r="K8" s="8" t="s">
        <v>28</v>
      </c>
    </row>
    <row r="9" ht="12.75">
      <c r="B9" s="4" t="s">
        <v>9</v>
      </c>
    </row>
    <row r="10" spans="1:10" ht="15">
      <c r="A10" s="24" t="s">
        <v>32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1" ht="12.75">
      <c r="A11" s="7" t="s">
        <v>7</v>
      </c>
      <c r="B11" s="6" t="s">
        <v>98</v>
      </c>
      <c r="C11" s="6" t="s">
        <v>99</v>
      </c>
      <c r="D11" s="6" t="s">
        <v>100</v>
      </c>
      <c r="E11" s="6" t="str">
        <f>"0,5900"</f>
        <v>0,5900</v>
      </c>
      <c r="F11" s="6" t="s">
        <v>39</v>
      </c>
      <c r="G11" s="7" t="s">
        <v>37</v>
      </c>
      <c r="H11" s="16">
        <v>32</v>
      </c>
      <c r="I11" s="7" t="str">
        <f>"3120,0"</f>
        <v>3120,0</v>
      </c>
      <c r="J11" s="7" t="str">
        <f>"1840,6441"</f>
        <v>1840,6441</v>
      </c>
      <c r="K11" s="6" t="s">
        <v>82</v>
      </c>
    </row>
    <row r="12" spans="1:11" ht="12.75">
      <c r="A12" s="9" t="s">
        <v>17</v>
      </c>
      <c r="B12" s="8" t="s">
        <v>63</v>
      </c>
      <c r="C12" s="8" t="s">
        <v>64</v>
      </c>
      <c r="D12" s="8" t="s">
        <v>59</v>
      </c>
      <c r="E12" s="8" t="str">
        <f>"0,6013"</f>
        <v>0,6013</v>
      </c>
      <c r="F12" s="8" t="s">
        <v>8</v>
      </c>
      <c r="G12" s="9" t="s">
        <v>16</v>
      </c>
      <c r="H12" s="17">
        <v>22</v>
      </c>
      <c r="I12" s="9" t="str">
        <f>"2090,0"</f>
        <v>2090,0</v>
      </c>
      <c r="J12" s="9" t="str">
        <f>"1256,7170"</f>
        <v>1256,7170</v>
      </c>
      <c r="K12" s="8" t="s">
        <v>65</v>
      </c>
    </row>
    <row r="13" ht="12.75">
      <c r="B13" s="4" t="s">
        <v>9</v>
      </c>
    </row>
    <row r="14" spans="1:10" ht="15">
      <c r="A14" s="24" t="s">
        <v>33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1" ht="12.75">
      <c r="A15" s="11" t="s">
        <v>11</v>
      </c>
      <c r="B15" s="10" t="s">
        <v>101</v>
      </c>
      <c r="C15" s="10" t="s">
        <v>102</v>
      </c>
      <c r="D15" s="10" t="s">
        <v>103</v>
      </c>
      <c r="E15" s="10" t="str">
        <f>"0,5673"</f>
        <v>0,5673</v>
      </c>
      <c r="F15" s="10" t="s">
        <v>30</v>
      </c>
      <c r="G15" s="11" t="s">
        <v>24</v>
      </c>
      <c r="H15" s="18">
        <v>4</v>
      </c>
      <c r="I15" s="11" t="s">
        <v>49</v>
      </c>
      <c r="J15" s="11" t="str">
        <f>"0,0000"</f>
        <v>0,0000</v>
      </c>
      <c r="K15" s="10" t="s">
        <v>104</v>
      </c>
    </row>
    <row r="16" ht="12.75">
      <c r="B16" s="4" t="s">
        <v>9</v>
      </c>
    </row>
    <row r="17" spans="1:10" ht="15">
      <c r="A17" s="24" t="s">
        <v>34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1" ht="12.75">
      <c r="A18" s="11" t="s">
        <v>7</v>
      </c>
      <c r="B18" s="10" t="s">
        <v>66</v>
      </c>
      <c r="C18" s="10" t="s">
        <v>67</v>
      </c>
      <c r="D18" s="10" t="s">
        <v>68</v>
      </c>
      <c r="E18" s="10" t="str">
        <f>"0,5571"</f>
        <v>0,5571</v>
      </c>
      <c r="F18" s="10" t="s">
        <v>69</v>
      </c>
      <c r="G18" s="11" t="s">
        <v>25</v>
      </c>
      <c r="H18" s="18">
        <v>28</v>
      </c>
      <c r="I18" s="11" t="str">
        <f>"3220,0"</f>
        <v>3220,0</v>
      </c>
      <c r="J18" s="11" t="str">
        <f>"1793,8620"</f>
        <v>1793,8620</v>
      </c>
      <c r="K18" s="10" t="s">
        <v>28</v>
      </c>
    </row>
    <row r="19" ht="12.75">
      <c r="B19" s="4" t="s">
        <v>9</v>
      </c>
    </row>
    <row r="20" spans="1:10" ht="15">
      <c r="A20" s="24" t="s">
        <v>35</v>
      </c>
      <c r="B20" s="24"/>
      <c r="C20" s="24"/>
      <c r="D20" s="24"/>
      <c r="E20" s="24"/>
      <c r="F20" s="24"/>
      <c r="G20" s="24"/>
      <c r="H20" s="24"/>
      <c r="I20" s="24"/>
      <c r="J20" s="24"/>
    </row>
    <row r="21" spans="1:11" ht="12.75">
      <c r="A21" s="11" t="s">
        <v>7</v>
      </c>
      <c r="B21" s="10" t="s">
        <v>70</v>
      </c>
      <c r="C21" s="10" t="s">
        <v>71</v>
      </c>
      <c r="D21" s="10" t="s">
        <v>72</v>
      </c>
      <c r="E21" s="10" t="str">
        <f>"0,5452"</f>
        <v>0,5452</v>
      </c>
      <c r="F21" s="10" t="s">
        <v>41</v>
      </c>
      <c r="G21" s="11" t="s">
        <v>23</v>
      </c>
      <c r="H21" s="18">
        <v>17</v>
      </c>
      <c r="I21" s="11" t="str">
        <f>"2167,5"</f>
        <v>2167,5</v>
      </c>
      <c r="J21" s="11" t="str">
        <f>"1181,8294"</f>
        <v>1181,8294</v>
      </c>
      <c r="K21" s="10" t="s">
        <v>28</v>
      </c>
    </row>
    <row r="22" ht="12.75">
      <c r="B22" s="4" t="s">
        <v>9</v>
      </c>
    </row>
    <row r="23" ht="12.75">
      <c r="B23" s="4" t="s">
        <v>9</v>
      </c>
    </row>
  </sheetData>
  <sheetProtection/>
  <mergeCells count="16">
    <mergeCell ref="A17:J17"/>
    <mergeCell ref="A20:J20"/>
    <mergeCell ref="B3:B4"/>
    <mergeCell ref="I3:I4"/>
    <mergeCell ref="J3:J4"/>
    <mergeCell ref="K3:K4"/>
    <mergeCell ref="A5:J5"/>
    <mergeCell ref="A10:J10"/>
    <mergeCell ref="A14:J14"/>
    <mergeCell ref="A1:K2"/>
    <mergeCell ref="A3:A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17.375" style="4" bestFit="1" customWidth="1"/>
    <col min="3" max="3" width="28.375" style="4" bestFit="1" customWidth="1"/>
    <col min="4" max="4" width="21.375" style="4" bestFit="1" customWidth="1"/>
    <col min="5" max="5" width="10.375" style="4" bestFit="1" customWidth="1"/>
    <col min="6" max="6" width="28.25390625" style="4" customWidth="1"/>
    <col min="7" max="7" width="12.25390625" style="5" customWidth="1"/>
    <col min="8" max="8" width="12.25390625" style="15" customWidth="1"/>
    <col min="9" max="9" width="8.875" style="5" bestFit="1" customWidth="1"/>
    <col min="10" max="10" width="9.375" style="5" bestFit="1" customWidth="1"/>
    <col min="11" max="11" width="20.875" style="4" customWidth="1"/>
    <col min="12" max="16384" width="9.125" style="3" customWidth="1"/>
  </cols>
  <sheetData>
    <row r="1" spans="1:11" s="2" customFormat="1" ht="29.25" customHeight="1">
      <c r="A1" s="25" t="s">
        <v>105</v>
      </c>
      <c r="B1" s="26"/>
      <c r="C1" s="27"/>
      <c r="D1" s="27"/>
      <c r="E1" s="27"/>
      <c r="F1" s="27"/>
      <c r="G1" s="27"/>
      <c r="H1" s="27"/>
      <c r="I1" s="27"/>
      <c r="J1" s="27"/>
      <c r="K1" s="28"/>
    </row>
    <row r="2" spans="1:11" s="2" customFormat="1" ht="66.7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2.75" customHeight="1">
      <c r="A3" s="32" t="s">
        <v>0</v>
      </c>
      <c r="B3" s="37" t="s">
        <v>1</v>
      </c>
      <c r="C3" s="34" t="s">
        <v>2</v>
      </c>
      <c r="D3" s="34" t="s">
        <v>3</v>
      </c>
      <c r="E3" s="36" t="s">
        <v>73</v>
      </c>
      <c r="F3" s="36" t="s">
        <v>4</v>
      </c>
      <c r="G3" s="36" t="s">
        <v>75</v>
      </c>
      <c r="H3" s="36"/>
      <c r="I3" s="36" t="s">
        <v>76</v>
      </c>
      <c r="J3" s="36" t="s">
        <v>5</v>
      </c>
      <c r="K3" s="21" t="s">
        <v>6</v>
      </c>
    </row>
    <row r="4" spans="1:11" s="1" customFormat="1" ht="21" customHeight="1" thickBot="1">
      <c r="A4" s="33"/>
      <c r="B4" s="38"/>
      <c r="C4" s="35"/>
      <c r="D4" s="35"/>
      <c r="E4" s="35"/>
      <c r="F4" s="35"/>
      <c r="G4" s="20" t="s">
        <v>77</v>
      </c>
      <c r="H4" s="14" t="s">
        <v>78</v>
      </c>
      <c r="I4" s="35"/>
      <c r="J4" s="35"/>
      <c r="K4" s="22"/>
    </row>
    <row r="5" spans="1:10" ht="15">
      <c r="A5" s="23" t="s">
        <v>10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ht="12.75">
      <c r="A6" s="7" t="s">
        <v>7</v>
      </c>
      <c r="B6" s="6" t="s">
        <v>106</v>
      </c>
      <c r="C6" s="6" t="s">
        <v>107</v>
      </c>
      <c r="D6" s="6" t="s">
        <v>50</v>
      </c>
      <c r="E6" s="6" t="str">
        <f>"1,1076"</f>
        <v>1,1076</v>
      </c>
      <c r="F6" s="6" t="s">
        <v>44</v>
      </c>
      <c r="G6" s="7" t="s">
        <v>108</v>
      </c>
      <c r="H6" s="16">
        <v>100</v>
      </c>
      <c r="I6" s="7" t="str">
        <f>"2750,0"</f>
        <v>2750,0</v>
      </c>
      <c r="J6" s="7" t="str">
        <f>"3045,8999"</f>
        <v>3045,8999</v>
      </c>
      <c r="K6" s="6" t="s">
        <v>109</v>
      </c>
    </row>
    <row r="7" spans="1:11" ht="12.75">
      <c r="A7" s="9" t="s">
        <v>7</v>
      </c>
      <c r="B7" s="8" t="s">
        <v>106</v>
      </c>
      <c r="C7" s="8" t="s">
        <v>110</v>
      </c>
      <c r="D7" s="8" t="s">
        <v>50</v>
      </c>
      <c r="E7" s="8" t="str">
        <f>"1,1076"</f>
        <v>1,1076</v>
      </c>
      <c r="F7" s="8" t="s">
        <v>44</v>
      </c>
      <c r="G7" s="9" t="s">
        <v>108</v>
      </c>
      <c r="H7" s="17">
        <v>100</v>
      </c>
      <c r="I7" s="9" t="str">
        <f>"2750,0"</f>
        <v>2750,0</v>
      </c>
      <c r="J7" s="9" t="str">
        <f>"3932,2568"</f>
        <v>3932,2568</v>
      </c>
      <c r="K7" s="8" t="s">
        <v>109</v>
      </c>
    </row>
    <row r="8" ht="12.75">
      <c r="B8" s="4" t="s">
        <v>9</v>
      </c>
    </row>
    <row r="9" spans="1:10" ht="15">
      <c r="A9" s="24" t="s">
        <v>15</v>
      </c>
      <c r="B9" s="24"/>
      <c r="C9" s="24"/>
      <c r="D9" s="24"/>
      <c r="E9" s="24"/>
      <c r="F9" s="24"/>
      <c r="G9" s="24"/>
      <c r="H9" s="24"/>
      <c r="I9" s="24"/>
      <c r="J9" s="24"/>
    </row>
    <row r="10" spans="1:11" ht="12.75">
      <c r="A10" s="7" t="s">
        <v>7</v>
      </c>
      <c r="B10" s="6" t="s">
        <v>52</v>
      </c>
      <c r="C10" s="6" t="s">
        <v>53</v>
      </c>
      <c r="D10" s="6" t="s">
        <v>54</v>
      </c>
      <c r="E10" s="6" t="str">
        <f>"1,0828"</f>
        <v>1,0828</v>
      </c>
      <c r="F10" s="6" t="s">
        <v>8</v>
      </c>
      <c r="G10" s="7" t="s">
        <v>108</v>
      </c>
      <c r="H10" s="16">
        <v>51</v>
      </c>
      <c r="I10" s="7" t="str">
        <f>"1402,5"</f>
        <v>1402,5</v>
      </c>
      <c r="J10" s="7" t="str">
        <f>"1518,6270"</f>
        <v>1518,6270</v>
      </c>
      <c r="K10" s="6" t="s">
        <v>21</v>
      </c>
    </row>
    <row r="11" spans="1:11" ht="12.75">
      <c r="A11" s="9" t="s">
        <v>7</v>
      </c>
      <c r="B11" s="8" t="s">
        <v>111</v>
      </c>
      <c r="C11" s="8" t="s">
        <v>112</v>
      </c>
      <c r="D11" s="8" t="s">
        <v>113</v>
      </c>
      <c r="E11" s="8" t="str">
        <f>"1,0764"</f>
        <v>1,0764</v>
      </c>
      <c r="F11" s="8" t="s">
        <v>114</v>
      </c>
      <c r="G11" s="9" t="s">
        <v>108</v>
      </c>
      <c r="H11" s="17">
        <v>58</v>
      </c>
      <c r="I11" s="9" t="str">
        <f>"1595,0"</f>
        <v>1595,0</v>
      </c>
      <c r="J11" s="9" t="str">
        <f>"1811,2853"</f>
        <v>1811,2853</v>
      </c>
      <c r="K11" s="8" t="s">
        <v>28</v>
      </c>
    </row>
    <row r="12" ht="12.75">
      <c r="B12" s="4" t="s">
        <v>9</v>
      </c>
    </row>
    <row r="13" spans="1:10" ht="15">
      <c r="A13" s="24" t="s">
        <v>19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1" ht="12.75">
      <c r="A14" s="7" t="s">
        <v>7</v>
      </c>
      <c r="B14" s="6" t="s">
        <v>115</v>
      </c>
      <c r="C14" s="6" t="s">
        <v>116</v>
      </c>
      <c r="D14" s="6" t="s">
        <v>117</v>
      </c>
      <c r="E14" s="6" t="str">
        <f>"0,9903"</f>
        <v>0,9903</v>
      </c>
      <c r="F14" s="6" t="s">
        <v>8</v>
      </c>
      <c r="G14" s="7" t="s">
        <v>118</v>
      </c>
      <c r="H14" s="16">
        <v>43</v>
      </c>
      <c r="I14" s="7" t="str">
        <f>"1290,0"</f>
        <v>1290,0</v>
      </c>
      <c r="J14" s="7" t="str">
        <f>"1277,4870"</f>
        <v>1277,4870</v>
      </c>
      <c r="K14" s="6" t="s">
        <v>28</v>
      </c>
    </row>
    <row r="15" spans="1:11" ht="12.75">
      <c r="A15" s="9" t="s">
        <v>7</v>
      </c>
      <c r="B15" s="8" t="s">
        <v>56</v>
      </c>
      <c r="C15" s="8" t="s">
        <v>57</v>
      </c>
      <c r="D15" s="8" t="s">
        <v>38</v>
      </c>
      <c r="E15" s="8" t="str">
        <f>"0,9916"</f>
        <v>0,9916</v>
      </c>
      <c r="F15" s="8" t="s">
        <v>8</v>
      </c>
      <c r="G15" s="9" t="s">
        <v>118</v>
      </c>
      <c r="H15" s="17">
        <v>27</v>
      </c>
      <c r="I15" s="9" t="str">
        <f>"810,0"</f>
        <v>810,0</v>
      </c>
      <c r="J15" s="9" t="str">
        <f>"869,0581"</f>
        <v>869,0581</v>
      </c>
      <c r="K15" s="8" t="s">
        <v>58</v>
      </c>
    </row>
    <row r="16" ht="12.75">
      <c r="B16" s="4" t="s">
        <v>9</v>
      </c>
    </row>
  </sheetData>
  <sheetProtection/>
  <mergeCells count="14">
    <mergeCell ref="A13:J13"/>
    <mergeCell ref="B3:B4"/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9:J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17.00390625" style="4" bestFit="1" customWidth="1"/>
    <col min="3" max="3" width="26.25390625" style="4" bestFit="1" customWidth="1"/>
    <col min="4" max="4" width="21.375" style="4" bestFit="1" customWidth="1"/>
    <col min="5" max="5" width="10.375" style="4" bestFit="1" customWidth="1"/>
    <col min="6" max="6" width="24.125" style="4" customWidth="1"/>
    <col min="7" max="7" width="12.75390625" style="5" customWidth="1"/>
    <col min="8" max="8" width="12.75390625" style="15" customWidth="1"/>
    <col min="9" max="9" width="8.875" style="5" bestFit="1" customWidth="1"/>
    <col min="10" max="10" width="9.375" style="5" bestFit="1" customWidth="1"/>
    <col min="11" max="11" width="20.25390625" style="4" customWidth="1"/>
    <col min="12" max="16384" width="9.125" style="3" customWidth="1"/>
  </cols>
  <sheetData>
    <row r="1" spans="1:11" s="2" customFormat="1" ht="29.25" customHeight="1">
      <c r="A1" s="25" t="s">
        <v>119</v>
      </c>
      <c r="B1" s="26"/>
      <c r="C1" s="27"/>
      <c r="D1" s="27"/>
      <c r="E1" s="27"/>
      <c r="F1" s="27"/>
      <c r="G1" s="27"/>
      <c r="H1" s="27"/>
      <c r="I1" s="27"/>
      <c r="J1" s="27"/>
      <c r="K1" s="28"/>
    </row>
    <row r="2" spans="1:11" s="2" customFormat="1" ht="64.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2.75" customHeight="1">
      <c r="A3" s="32" t="s">
        <v>0</v>
      </c>
      <c r="B3" s="37" t="s">
        <v>1</v>
      </c>
      <c r="C3" s="34" t="s">
        <v>2</v>
      </c>
      <c r="D3" s="34" t="s">
        <v>3</v>
      </c>
      <c r="E3" s="36" t="s">
        <v>73</v>
      </c>
      <c r="F3" s="36" t="s">
        <v>4</v>
      </c>
      <c r="G3" s="36" t="s">
        <v>75</v>
      </c>
      <c r="H3" s="36"/>
      <c r="I3" s="36" t="s">
        <v>76</v>
      </c>
      <c r="J3" s="36" t="s">
        <v>5</v>
      </c>
      <c r="K3" s="21" t="s">
        <v>6</v>
      </c>
    </row>
    <row r="4" spans="1:11" s="1" customFormat="1" ht="21" customHeight="1" thickBot="1">
      <c r="A4" s="33"/>
      <c r="B4" s="39"/>
      <c r="C4" s="35"/>
      <c r="D4" s="35"/>
      <c r="E4" s="35"/>
      <c r="F4" s="35"/>
      <c r="G4" s="20" t="s">
        <v>77</v>
      </c>
      <c r="H4" s="14" t="s">
        <v>78</v>
      </c>
      <c r="I4" s="35"/>
      <c r="J4" s="35"/>
      <c r="K4" s="22"/>
    </row>
    <row r="5" spans="1:10" ht="15">
      <c r="A5" s="23" t="s">
        <v>10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ht="12.75">
      <c r="A6" s="11" t="s">
        <v>7</v>
      </c>
      <c r="B6" s="10" t="s">
        <v>120</v>
      </c>
      <c r="C6" s="10" t="s">
        <v>121</v>
      </c>
      <c r="D6" s="10" t="s">
        <v>51</v>
      </c>
      <c r="E6" s="10" t="str">
        <f>"1,1299"</f>
        <v>1,1299</v>
      </c>
      <c r="F6" s="10" t="s">
        <v>8</v>
      </c>
      <c r="G6" s="11" t="s">
        <v>108</v>
      </c>
      <c r="H6" s="18">
        <v>32</v>
      </c>
      <c r="I6" s="11" t="str">
        <f>"880,0"</f>
        <v>880,0</v>
      </c>
      <c r="J6" s="11" t="str">
        <f>"994,3120"</f>
        <v>994,3120</v>
      </c>
      <c r="K6" s="10" t="s">
        <v>28</v>
      </c>
    </row>
    <row r="7" ht="12.75">
      <c r="B7" s="4" t="s">
        <v>9</v>
      </c>
    </row>
    <row r="8" spans="1:10" ht="15">
      <c r="A8" s="24" t="s">
        <v>29</v>
      </c>
      <c r="B8" s="24"/>
      <c r="C8" s="24"/>
      <c r="D8" s="24"/>
      <c r="E8" s="24"/>
      <c r="F8" s="24"/>
      <c r="G8" s="24"/>
      <c r="H8" s="24"/>
      <c r="I8" s="24"/>
      <c r="J8" s="24"/>
    </row>
    <row r="9" spans="1:11" ht="12.75">
      <c r="A9" s="11" t="s">
        <v>7</v>
      </c>
      <c r="B9" s="10" t="s">
        <v>122</v>
      </c>
      <c r="C9" s="10" t="s">
        <v>123</v>
      </c>
      <c r="D9" s="10" t="s">
        <v>124</v>
      </c>
      <c r="E9" s="10" t="str">
        <f>"0,6421"</f>
        <v>0,6421</v>
      </c>
      <c r="F9" s="10" t="s">
        <v>8</v>
      </c>
      <c r="G9" s="11" t="s">
        <v>20</v>
      </c>
      <c r="H9" s="18">
        <v>50</v>
      </c>
      <c r="I9" s="11" t="str">
        <f>"2125,0"</f>
        <v>2125,0</v>
      </c>
      <c r="J9" s="11" t="str">
        <f>"1900,6962"</f>
        <v>1900,6962</v>
      </c>
      <c r="K9" s="10" t="s">
        <v>28</v>
      </c>
    </row>
    <row r="10" ht="12.75">
      <c r="B10" s="4" t="s">
        <v>9</v>
      </c>
    </row>
  </sheetData>
  <sheetProtection/>
  <mergeCells count="13">
    <mergeCell ref="A5:J5"/>
    <mergeCell ref="A8:J8"/>
    <mergeCell ref="B3:B4"/>
    <mergeCell ref="A1:K2"/>
    <mergeCell ref="A3:A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Girard</cp:lastModifiedBy>
  <dcterms:created xsi:type="dcterms:W3CDTF">2002-06-16T13:36:44Z</dcterms:created>
  <dcterms:modified xsi:type="dcterms:W3CDTF">2020-01-01T08:01:36Z</dcterms:modified>
  <cp:category/>
  <cp:version/>
  <cp:contentType/>
  <cp:contentStatus/>
</cp:coreProperties>
</file>